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alma.emini2\OneDrive - AKSHI Azure AD\Desktop\Strategjia per Specializimin Inteligjent\"/>
    </mc:Choice>
  </mc:AlternateContent>
  <xr:revisionPtr revIDLastSave="0" documentId="8_{826E7BC5-5594-4033-AB67-573422AD9E7B}" xr6:coauthVersionLast="47" xr6:coauthVersionMax="47" xr10:uidLastSave="{00000000-0000-0000-0000-000000000000}"/>
  <bookViews>
    <workbookView xWindow="-120" yWindow="-120" windowWidth="29040" windowHeight="15840" tabRatio="924" activeTab="10" xr2:uid="{00000000-000D-0000-FFFF-FFFF00000000}"/>
  </bookViews>
  <sheets>
    <sheet name="Sektori i Turizmit" sheetId="4" r:id="rId1"/>
    <sheet name="Sektori i Bujqësisë" sheetId="1" r:id="rId2"/>
    <sheet name="Sektori i Energjisë" sheetId="5" r:id="rId3"/>
    <sheet name="Sektori i lëndës së parë" sheetId="6" r:id="rId4"/>
    <sheet name="Lidhja Dixhitale " sheetId="7" r:id="rId5"/>
    <sheet name="Arsimi" sheetId="8" r:id="rId6"/>
    <sheet name="Ruajtja (Mbajtja) e talenteve" sheetId="9" r:id="rId7"/>
    <sheet name="Diaspora" sheetId="10" r:id="rId8"/>
    <sheet name="Kërkimi dhe Inovacioni" sheetId="11" r:id="rId9"/>
    <sheet name="Komunikimi S3 " sheetId="12" r:id="rId10"/>
    <sheet name="Të përgjithshme S3 " sheetId="13" r:id="rId11"/>
  </sheets>
  <externalReferences>
    <externalReference r:id="rId12"/>
    <externalReference r:id="rId13"/>
    <externalReference r:id="rId14"/>
  </externalReferences>
  <definedNames>
    <definedName name="_xlnm._FilterDatabase" localSheetId="0" hidden="1">'Sektori i Turizmit'!$B$2:$Q$152</definedName>
    <definedName name="_Hlk170682244" localSheetId="9">'[1]S3 Communication'!$A$4</definedName>
    <definedName name="_Hlk170682294" localSheetId="9">'[1]S3 Communication'!$B$4</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3" l="1"/>
  <c r="E4" i="13"/>
  <c r="D4" i="13"/>
  <c r="C4" i="13"/>
  <c r="D108" i="13" l="1"/>
  <c r="M108" i="13" s="1"/>
  <c r="N108" i="13" s="1"/>
  <c r="M104" i="13"/>
  <c r="K104" i="13"/>
  <c r="I104" i="13"/>
  <c r="G104" i="13"/>
  <c r="E104" i="13"/>
  <c r="D104" i="13"/>
  <c r="L104" i="13" s="1"/>
  <c r="C89" i="13"/>
  <c r="I89" i="13" s="1"/>
  <c r="I86" i="13"/>
  <c r="H86" i="13"/>
  <c r="G86" i="13"/>
  <c r="F86" i="13"/>
  <c r="E86" i="13"/>
  <c r="D86" i="13"/>
  <c r="C86" i="13"/>
  <c r="I85" i="13"/>
  <c r="H85" i="13"/>
  <c r="G85" i="13"/>
  <c r="F85" i="13"/>
  <c r="E85" i="13"/>
  <c r="E87" i="13" s="1"/>
  <c r="D85" i="13"/>
  <c r="C85" i="13"/>
  <c r="I84" i="13"/>
  <c r="H84" i="13"/>
  <c r="G84" i="13"/>
  <c r="G87" i="13" s="1"/>
  <c r="F84" i="13"/>
  <c r="E84" i="13"/>
  <c r="D84" i="13"/>
  <c r="C84" i="13"/>
  <c r="I79" i="13"/>
  <c r="H79" i="13"/>
  <c r="G79" i="13"/>
  <c r="F79" i="13"/>
  <c r="E79" i="13"/>
  <c r="D79" i="13"/>
  <c r="C79" i="13"/>
  <c r="I78" i="13"/>
  <c r="H78" i="13"/>
  <c r="G78" i="13"/>
  <c r="F78" i="13"/>
  <c r="E78" i="13"/>
  <c r="D78" i="13"/>
  <c r="C78" i="13"/>
  <c r="I77" i="13"/>
  <c r="H77" i="13"/>
  <c r="G77" i="13"/>
  <c r="F77" i="13"/>
  <c r="E77" i="13"/>
  <c r="D77" i="13"/>
  <c r="C77" i="13"/>
  <c r="I76" i="13"/>
  <c r="H76" i="13"/>
  <c r="G76" i="13"/>
  <c r="F76" i="13"/>
  <c r="E76" i="13"/>
  <c r="D76" i="13"/>
  <c r="C76" i="13"/>
  <c r="I75" i="13"/>
  <c r="H75" i="13"/>
  <c r="G75" i="13"/>
  <c r="F75" i="13"/>
  <c r="E75" i="13"/>
  <c r="D75" i="13"/>
  <c r="C75" i="13"/>
  <c r="C80" i="13" s="1"/>
  <c r="D105" i="13" s="1"/>
  <c r="I72" i="13"/>
  <c r="H72" i="13"/>
  <c r="G72" i="13"/>
  <c r="E72" i="13"/>
  <c r="D72" i="13"/>
  <c r="I70" i="13"/>
  <c r="H70" i="13"/>
  <c r="G70" i="13"/>
  <c r="F70" i="13"/>
  <c r="E70" i="13"/>
  <c r="D70" i="13"/>
  <c r="C70" i="13"/>
  <c r="I69" i="13"/>
  <c r="H69" i="13"/>
  <c r="G69" i="13"/>
  <c r="F69" i="13"/>
  <c r="E69" i="13"/>
  <c r="D69" i="13"/>
  <c r="C69" i="13"/>
  <c r="I64" i="13"/>
  <c r="H64" i="13"/>
  <c r="G64" i="13"/>
  <c r="F64" i="13"/>
  <c r="E64" i="13"/>
  <c r="D64" i="13"/>
  <c r="C64" i="13"/>
  <c r="I63" i="13"/>
  <c r="H63" i="13"/>
  <c r="G63" i="13"/>
  <c r="F63" i="13"/>
  <c r="E63" i="13"/>
  <c r="D63" i="13"/>
  <c r="C63" i="13"/>
  <c r="I62" i="13"/>
  <c r="H62" i="13"/>
  <c r="G62" i="13"/>
  <c r="F62" i="13"/>
  <c r="E62" i="13"/>
  <c r="D62" i="13"/>
  <c r="C62" i="13"/>
  <c r="C65" i="13" s="1"/>
  <c r="D103" i="13" s="1"/>
  <c r="I61" i="13"/>
  <c r="H61" i="13"/>
  <c r="G61" i="13"/>
  <c r="F61" i="13"/>
  <c r="E61" i="13"/>
  <c r="D61" i="13"/>
  <c r="D65" i="13" s="1"/>
  <c r="C61" i="13"/>
  <c r="I55" i="13"/>
  <c r="H55" i="13"/>
  <c r="G55" i="13"/>
  <c r="F55" i="13"/>
  <c r="E55" i="13"/>
  <c r="D55" i="13"/>
  <c r="C55" i="13"/>
  <c r="I54" i="13"/>
  <c r="H54" i="13"/>
  <c r="G54" i="13"/>
  <c r="F54" i="13"/>
  <c r="E54" i="13"/>
  <c r="D54" i="13"/>
  <c r="C54" i="13"/>
  <c r="I53" i="13"/>
  <c r="H53" i="13"/>
  <c r="G53" i="13"/>
  <c r="F53" i="13"/>
  <c r="E53" i="13"/>
  <c r="D53" i="13"/>
  <c r="C53" i="13"/>
  <c r="I52" i="13"/>
  <c r="H52" i="13"/>
  <c r="G52" i="13"/>
  <c r="F52" i="13"/>
  <c r="F56" i="13" s="1"/>
  <c r="E52" i="13"/>
  <c r="D52" i="13"/>
  <c r="C52" i="13"/>
  <c r="I50" i="13"/>
  <c r="H50" i="13"/>
  <c r="G50" i="13"/>
  <c r="F50" i="13"/>
  <c r="E50" i="13"/>
  <c r="D50" i="13"/>
  <c r="C50" i="13"/>
  <c r="I49" i="13"/>
  <c r="H49" i="13"/>
  <c r="G49" i="13"/>
  <c r="F49" i="13"/>
  <c r="E49" i="13"/>
  <c r="D49" i="13"/>
  <c r="C49" i="13"/>
  <c r="I48" i="13"/>
  <c r="H48" i="13"/>
  <c r="G48" i="13"/>
  <c r="F48" i="13"/>
  <c r="E48" i="13"/>
  <c r="D48" i="13"/>
  <c r="C48" i="13"/>
  <c r="I47" i="13"/>
  <c r="H47" i="13"/>
  <c r="G47" i="13"/>
  <c r="F47" i="13"/>
  <c r="E47" i="13"/>
  <c r="D47" i="13"/>
  <c r="C47" i="13"/>
  <c r="I46" i="13"/>
  <c r="I51" i="13" s="1"/>
  <c r="H46" i="13"/>
  <c r="G46" i="13"/>
  <c r="F46" i="13"/>
  <c r="E46" i="13"/>
  <c r="D46" i="13"/>
  <c r="C46" i="13"/>
  <c r="I45" i="13"/>
  <c r="H45" i="13"/>
  <c r="G45" i="13"/>
  <c r="F45" i="13"/>
  <c r="E45" i="13"/>
  <c r="D45" i="13"/>
  <c r="C45" i="13"/>
  <c r="I44" i="13"/>
  <c r="H44" i="13"/>
  <c r="G44" i="13"/>
  <c r="F44" i="13"/>
  <c r="E44" i="13"/>
  <c r="D44" i="13"/>
  <c r="C44" i="13"/>
  <c r="I39" i="13"/>
  <c r="H39" i="13"/>
  <c r="G39" i="13"/>
  <c r="F39" i="13"/>
  <c r="E39" i="13"/>
  <c r="D39" i="13"/>
  <c r="C39" i="13"/>
  <c r="I38" i="13"/>
  <c r="H38" i="13"/>
  <c r="G38" i="13"/>
  <c r="F38" i="13"/>
  <c r="E38" i="13"/>
  <c r="D38" i="13"/>
  <c r="C38" i="13"/>
  <c r="I37" i="13"/>
  <c r="H37" i="13"/>
  <c r="G37" i="13"/>
  <c r="F37" i="13"/>
  <c r="E37" i="13"/>
  <c r="D37" i="13"/>
  <c r="C37" i="13"/>
  <c r="I36" i="13"/>
  <c r="H36" i="13"/>
  <c r="G36" i="13"/>
  <c r="F36" i="13"/>
  <c r="E36" i="13"/>
  <c r="D36" i="13"/>
  <c r="C36" i="13"/>
  <c r="C40" i="13" s="1"/>
  <c r="D100" i="13" s="1"/>
  <c r="I31" i="13"/>
  <c r="H31" i="13"/>
  <c r="G31" i="13"/>
  <c r="F31" i="13"/>
  <c r="E31" i="13"/>
  <c r="D31" i="13"/>
  <c r="C31" i="13"/>
  <c r="I30" i="13"/>
  <c r="H30" i="13"/>
  <c r="H32" i="13" s="1"/>
  <c r="G30" i="13"/>
  <c r="G32" i="13" s="1"/>
  <c r="F30" i="13"/>
  <c r="F32" i="13" s="1"/>
  <c r="E30" i="13"/>
  <c r="D30" i="13"/>
  <c r="D32" i="13" s="1"/>
  <c r="C30" i="13"/>
  <c r="I25" i="13"/>
  <c r="H25" i="13"/>
  <c r="G25" i="13"/>
  <c r="F25" i="13"/>
  <c r="E25" i="13"/>
  <c r="D25" i="13"/>
  <c r="C25" i="13"/>
  <c r="I24" i="13"/>
  <c r="H24" i="13"/>
  <c r="G24" i="13"/>
  <c r="F24" i="13"/>
  <c r="E24" i="13"/>
  <c r="D24" i="13"/>
  <c r="C24" i="13"/>
  <c r="I23" i="13"/>
  <c r="H23" i="13"/>
  <c r="G23" i="13"/>
  <c r="F23" i="13"/>
  <c r="E23" i="13"/>
  <c r="D23" i="13"/>
  <c r="C23" i="13"/>
  <c r="I22" i="13"/>
  <c r="H22" i="13"/>
  <c r="G22" i="13"/>
  <c r="F22" i="13"/>
  <c r="E22" i="13"/>
  <c r="D22" i="13"/>
  <c r="C22" i="13"/>
  <c r="I21" i="13"/>
  <c r="H21" i="13"/>
  <c r="G21" i="13"/>
  <c r="F21" i="13"/>
  <c r="E21" i="13"/>
  <c r="D21" i="13"/>
  <c r="D26" i="13" s="1"/>
  <c r="C21" i="13"/>
  <c r="H15" i="13"/>
  <c r="G15" i="13"/>
  <c r="F15" i="13"/>
  <c r="E15" i="13"/>
  <c r="D15" i="13"/>
  <c r="I14" i="13"/>
  <c r="H13" i="13"/>
  <c r="G13" i="13"/>
  <c r="F13" i="13"/>
  <c r="E13" i="13"/>
  <c r="D13" i="13"/>
  <c r="C13" i="13"/>
  <c r="H12" i="13"/>
  <c r="G12" i="13"/>
  <c r="F12" i="13"/>
  <c r="F14" i="13" s="1"/>
  <c r="E12" i="13"/>
  <c r="D12" i="13"/>
  <c r="D14" i="13" s="1"/>
  <c r="C12" i="13"/>
  <c r="I10" i="13"/>
  <c r="H10" i="13"/>
  <c r="G10" i="13"/>
  <c r="F10" i="13"/>
  <c r="E10" i="13"/>
  <c r="D10" i="13"/>
  <c r="C10" i="13"/>
  <c r="I9" i="13"/>
  <c r="I11" i="13" s="1"/>
  <c r="H9" i="13"/>
  <c r="G9" i="13"/>
  <c r="F9" i="13"/>
  <c r="E9" i="13"/>
  <c r="E11" i="13" s="1"/>
  <c r="D9" i="13"/>
  <c r="C9" i="13"/>
  <c r="I7" i="13"/>
  <c r="I8" i="13" s="1"/>
  <c r="H7" i="13"/>
  <c r="H8" i="13" s="1"/>
  <c r="G7" i="13"/>
  <c r="G8" i="13" s="1"/>
  <c r="F7" i="13"/>
  <c r="E7" i="13"/>
  <c r="E8" i="13" s="1"/>
  <c r="D7" i="13"/>
  <c r="D8" i="13" s="1"/>
  <c r="C7" i="13"/>
  <c r="C8" i="13" s="1"/>
  <c r="I5" i="13"/>
  <c r="H5" i="13"/>
  <c r="H6" i="13" s="1"/>
  <c r="G5" i="13"/>
  <c r="F5" i="13"/>
  <c r="E5" i="13"/>
  <c r="D5" i="13"/>
  <c r="D6" i="13" s="1"/>
  <c r="C5" i="13"/>
  <c r="C6" i="13" s="1"/>
  <c r="I4" i="13"/>
  <c r="I6" i="13" s="1"/>
  <c r="H4" i="13"/>
  <c r="G4" i="13"/>
  <c r="E67" i="12"/>
  <c r="F57" i="12"/>
  <c r="F53" i="12"/>
  <c r="F50" i="12"/>
  <c r="F49" i="12"/>
  <c r="F48" i="12"/>
  <c r="F46" i="12"/>
  <c r="F22" i="12"/>
  <c r="F21" i="12"/>
  <c r="F16" i="12"/>
  <c r="F14" i="12"/>
  <c r="F8" i="12"/>
  <c r="F7" i="12"/>
  <c r="F6" i="12"/>
  <c r="F5" i="12"/>
  <c r="F4" i="12"/>
  <c r="L133" i="11"/>
  <c r="K133" i="11"/>
  <c r="J133" i="11"/>
  <c r="H133" i="11"/>
  <c r="G133" i="11"/>
  <c r="F132" i="11"/>
  <c r="F131" i="11"/>
  <c r="F130" i="11"/>
  <c r="F129" i="11"/>
  <c r="F128" i="11"/>
  <c r="F127" i="11"/>
  <c r="F126" i="11"/>
  <c r="I125" i="11"/>
  <c r="I124" i="11"/>
  <c r="F124" i="11" s="1"/>
  <c r="I123" i="11"/>
  <c r="F123" i="11" s="1"/>
  <c r="I122" i="11"/>
  <c r="F122" i="11" s="1"/>
  <c r="I121" i="11"/>
  <c r="F121" i="11"/>
  <c r="F120" i="11"/>
  <c r="F119" i="11"/>
  <c r="F118" i="11"/>
  <c r="F117" i="11"/>
  <c r="F116" i="11"/>
  <c r="F115" i="11"/>
  <c r="F114" i="11"/>
  <c r="F113" i="11"/>
  <c r="F112" i="11"/>
  <c r="F111" i="11"/>
  <c r="F110" i="11"/>
  <c r="F109" i="11"/>
  <c r="F108" i="11"/>
  <c r="F107" i="11"/>
  <c r="F106" i="11"/>
  <c r="F105" i="11"/>
  <c r="F104" i="11"/>
  <c r="F103" i="11"/>
  <c r="F102" i="11"/>
  <c r="I101" i="11"/>
  <c r="F101" i="11" s="1"/>
  <c r="I100" i="11"/>
  <c r="F100" i="11" s="1"/>
  <c r="F99" i="11"/>
  <c r="I97" i="11"/>
  <c r="F97" i="11" s="1"/>
  <c r="L95" i="11"/>
  <c r="K95" i="11"/>
  <c r="J95" i="11"/>
  <c r="H95" i="11"/>
  <c r="G95" i="11"/>
  <c r="F94" i="11"/>
  <c r="F93" i="11"/>
  <c r="F92" i="11"/>
  <c r="F91" i="11"/>
  <c r="F90" i="11"/>
  <c r="F89" i="11"/>
  <c r="F88" i="11"/>
  <c r="F87" i="11"/>
  <c r="F86" i="11"/>
  <c r="I85" i="11"/>
  <c r="F85" i="11" s="1"/>
  <c r="F84" i="11"/>
  <c r="I83" i="11"/>
  <c r="F83" i="11" s="1"/>
  <c r="F82" i="11"/>
  <c r="I81" i="11"/>
  <c r="F81" i="11"/>
  <c r="F79" i="11"/>
  <c r="F78" i="11"/>
  <c r="I77" i="11"/>
  <c r="F77" i="11" s="1"/>
  <c r="F76" i="11"/>
  <c r="F75" i="11"/>
  <c r="F74" i="11"/>
  <c r="F73" i="11"/>
  <c r="F72" i="11"/>
  <c r="F71" i="11"/>
  <c r="F70" i="11"/>
  <c r="K66" i="11"/>
  <c r="J66" i="11"/>
  <c r="H66" i="11"/>
  <c r="G66" i="11"/>
  <c r="F66" i="11"/>
  <c r="L65" i="11"/>
  <c r="I65" i="11"/>
  <c r="L64" i="11"/>
  <c r="I64" i="11"/>
  <c r="L63" i="11"/>
  <c r="L62" i="11"/>
  <c r="I60" i="11"/>
  <c r="I59" i="11"/>
  <c r="I58" i="11"/>
  <c r="I57" i="11"/>
  <c r="I55" i="11"/>
  <c r="I54" i="11"/>
  <c r="I53" i="11"/>
  <c r="I49" i="11"/>
  <c r="L47" i="11"/>
  <c r="I47" i="11"/>
  <c r="L46" i="11"/>
  <c r="I46" i="11"/>
  <c r="K42" i="11"/>
  <c r="J42" i="11"/>
  <c r="H42" i="11"/>
  <c r="G42" i="11"/>
  <c r="I41" i="11"/>
  <c r="I40" i="11"/>
  <c r="L38" i="11"/>
  <c r="I38" i="11"/>
  <c r="L37" i="11"/>
  <c r="L35" i="11"/>
  <c r="I35" i="11"/>
  <c r="L34" i="11"/>
  <c r="I34" i="11"/>
  <c r="F29" i="11"/>
  <c r="I28" i="11"/>
  <c r="I27" i="11"/>
  <c r="I25" i="11"/>
  <c r="I23" i="11"/>
  <c r="I20" i="11"/>
  <c r="I19" i="11"/>
  <c r="F19" i="11" s="1"/>
  <c r="K17" i="11"/>
  <c r="J17" i="11"/>
  <c r="H17" i="11"/>
  <c r="G17" i="11"/>
  <c r="L15" i="11"/>
  <c r="L11" i="11"/>
  <c r="L10" i="11"/>
  <c r="F9" i="11"/>
  <c r="L8" i="11"/>
  <c r="I8" i="11"/>
  <c r="I17" i="11" s="1"/>
  <c r="F7" i="11"/>
  <c r="L49" i="10"/>
  <c r="L50" i="10" s="1"/>
  <c r="K49" i="10"/>
  <c r="I49" i="10"/>
  <c r="H49" i="10"/>
  <c r="G49" i="10"/>
  <c r="J48" i="10"/>
  <c r="F48" i="10" s="1"/>
  <c r="J47" i="10"/>
  <c r="F47" i="10" s="1"/>
  <c r="F46" i="10"/>
  <c r="F45" i="10"/>
  <c r="F44" i="10"/>
  <c r="F43" i="10"/>
  <c r="F42" i="10"/>
  <c r="J41" i="10"/>
  <c r="F41" i="10" s="1"/>
  <c r="J40" i="10"/>
  <c r="J49" i="10" s="1"/>
  <c r="L38" i="10"/>
  <c r="K38" i="10"/>
  <c r="K50" i="10" s="1"/>
  <c r="I38" i="10"/>
  <c r="H38" i="10"/>
  <c r="G38" i="10"/>
  <c r="F37" i="10"/>
  <c r="J36" i="10"/>
  <c r="F36" i="10" s="1"/>
  <c r="J35" i="10"/>
  <c r="F35" i="10" s="1"/>
  <c r="J34" i="10"/>
  <c r="F34" i="10" s="1"/>
  <c r="F33" i="10"/>
  <c r="F31" i="10"/>
  <c r="F30" i="10"/>
  <c r="F29" i="10"/>
  <c r="J28" i="10"/>
  <c r="F28" i="10" s="1"/>
  <c r="J27" i="10"/>
  <c r="F27" i="10" s="1"/>
  <c r="F26" i="10"/>
  <c r="J25" i="10"/>
  <c r="F25" i="10" s="1"/>
  <c r="J24" i="10"/>
  <c r="F24" i="10" s="1"/>
  <c r="J23" i="10"/>
  <c r="F23" i="10" s="1"/>
  <c r="J22" i="10"/>
  <c r="F22" i="10" s="1"/>
  <c r="J21" i="10"/>
  <c r="F21" i="10" s="1"/>
  <c r="J20" i="10"/>
  <c r="F20" i="10" s="1"/>
  <c r="J19" i="10"/>
  <c r="J18" i="10"/>
  <c r="F18" i="10" s="1"/>
  <c r="F17" i="10"/>
  <c r="L15" i="10"/>
  <c r="K15" i="10"/>
  <c r="I15" i="10"/>
  <c r="H15" i="10"/>
  <c r="G15" i="10"/>
  <c r="J14" i="10"/>
  <c r="F14" i="10" s="1"/>
  <c r="F13" i="10"/>
  <c r="F12" i="10"/>
  <c r="J11" i="10"/>
  <c r="F11" i="10" s="1"/>
  <c r="J10" i="10"/>
  <c r="F10" i="10" s="1"/>
  <c r="J9" i="10"/>
  <c r="F9" i="10" s="1"/>
  <c r="J8" i="10"/>
  <c r="J7" i="10"/>
  <c r="F7" i="10" s="1"/>
  <c r="K35" i="9"/>
  <c r="K36" i="9" s="1"/>
  <c r="I35" i="9"/>
  <c r="H35" i="9"/>
  <c r="H36" i="9" s="1"/>
  <c r="G35" i="9"/>
  <c r="G36" i="9" s="1"/>
  <c r="F35" i="9"/>
  <c r="L34" i="9"/>
  <c r="J34" i="9"/>
  <c r="L33" i="9"/>
  <c r="J33" i="9"/>
  <c r="L32" i="9"/>
  <c r="J32" i="9"/>
  <c r="L31" i="9"/>
  <c r="J31" i="9"/>
  <c r="L30" i="9"/>
  <c r="J30" i="9"/>
  <c r="J29" i="9"/>
  <c r="L28" i="9"/>
  <c r="L27" i="9"/>
  <c r="J27" i="9"/>
  <c r="K25" i="9"/>
  <c r="I25" i="9"/>
  <c r="H25" i="9"/>
  <c r="G25" i="9"/>
  <c r="L24" i="9"/>
  <c r="J24" i="9"/>
  <c r="L23" i="9"/>
  <c r="L22" i="9"/>
  <c r="L21" i="9"/>
  <c r="L20" i="9"/>
  <c r="J20" i="9"/>
  <c r="L19" i="9"/>
  <c r="J19" i="9"/>
  <c r="L18" i="9"/>
  <c r="J18" i="9"/>
  <c r="L17" i="9"/>
  <c r="L16" i="9"/>
  <c r="L15" i="9"/>
  <c r="L13" i="9"/>
  <c r="L12" i="9"/>
  <c r="L11" i="9"/>
  <c r="F7" i="9"/>
  <c r="F25" i="9" s="1"/>
  <c r="L97" i="8"/>
  <c r="K97" i="8"/>
  <c r="K98" i="8" s="1"/>
  <c r="I97" i="8"/>
  <c r="H97" i="8"/>
  <c r="G97" i="8"/>
  <c r="J96" i="8"/>
  <c r="F94" i="8"/>
  <c r="J93" i="8"/>
  <c r="F93" i="8"/>
  <c r="J92" i="8"/>
  <c r="F91" i="8"/>
  <c r="F90" i="8"/>
  <c r="F89" i="8"/>
  <c r="J88" i="8"/>
  <c r="J86" i="8"/>
  <c r="F85" i="8"/>
  <c r="J84" i="8"/>
  <c r="F84" i="8"/>
  <c r="J83" i="8"/>
  <c r="F83" i="8"/>
  <c r="J82" i="8"/>
  <c r="F82" i="8"/>
  <c r="J80" i="8"/>
  <c r="F80" i="8"/>
  <c r="J79" i="8"/>
  <c r="J77" i="8"/>
  <c r="F77" i="8"/>
  <c r="L74" i="8"/>
  <c r="K74" i="8"/>
  <c r="I74" i="8"/>
  <c r="H74" i="8"/>
  <c r="G74" i="8"/>
  <c r="J73" i="8"/>
  <c r="F73" i="8"/>
  <c r="J72" i="8"/>
  <c r="F72" i="8"/>
  <c r="J71" i="8"/>
  <c r="F71" i="8"/>
  <c r="F70" i="8"/>
  <c r="J65" i="8"/>
  <c r="F65" i="8"/>
  <c r="J64" i="8"/>
  <c r="J61" i="8"/>
  <c r="J60" i="8"/>
  <c r="F60" i="8"/>
  <c r="F57" i="8"/>
  <c r="F55" i="8"/>
  <c r="J47" i="8"/>
  <c r="J43" i="8"/>
  <c r="J42" i="8"/>
  <c r="J38" i="8"/>
  <c r="J34" i="8"/>
  <c r="L29" i="8"/>
  <c r="K29" i="8"/>
  <c r="I29" i="8"/>
  <c r="H29" i="8"/>
  <c r="G29" i="8"/>
  <c r="F29" i="8"/>
  <c r="J27" i="8"/>
  <c r="J29" i="8" s="1"/>
  <c r="L22" i="8"/>
  <c r="K22" i="8"/>
  <c r="I22" i="8"/>
  <c r="H22" i="8"/>
  <c r="G22" i="8"/>
  <c r="J17" i="8"/>
  <c r="J13" i="8"/>
  <c r="J11" i="8"/>
  <c r="J10" i="8"/>
  <c r="F10" i="8"/>
  <c r="F9" i="8"/>
  <c r="J8" i="8"/>
  <c r="L26" i="7"/>
  <c r="K26" i="7"/>
  <c r="J26" i="7"/>
  <c r="I26" i="7"/>
  <c r="H26" i="7"/>
  <c r="G26" i="7"/>
  <c r="J25" i="7"/>
  <c r="F24" i="7"/>
  <c r="F23" i="7"/>
  <c r="F22" i="7"/>
  <c r="L20" i="7"/>
  <c r="K20" i="7"/>
  <c r="I20" i="7"/>
  <c r="H20" i="7"/>
  <c r="G20" i="7"/>
  <c r="F19" i="7"/>
  <c r="F18" i="7"/>
  <c r="F17" i="7"/>
  <c r="F16" i="7"/>
  <c r="F15" i="7"/>
  <c r="J14" i="7"/>
  <c r="F14" i="7"/>
  <c r="J13" i="7"/>
  <c r="F13" i="7"/>
  <c r="F12" i="7"/>
  <c r="J11" i="7"/>
  <c r="F11" i="7"/>
  <c r="J10" i="7"/>
  <c r="F10" i="7"/>
  <c r="F9" i="7"/>
  <c r="J8" i="7"/>
  <c r="F8" i="7"/>
  <c r="F7" i="7"/>
  <c r="L54" i="6"/>
  <c r="K54" i="6"/>
  <c r="I54" i="6"/>
  <c r="G54" i="6"/>
  <c r="F53" i="6"/>
  <c r="H52" i="6"/>
  <c r="J52" i="6" s="1"/>
  <c r="H51" i="6"/>
  <c r="F51" i="6" s="1"/>
  <c r="J50" i="6"/>
  <c r="F50" i="6"/>
  <c r="J49" i="6"/>
  <c r="F49" i="6"/>
  <c r="F48" i="6"/>
  <c r="J47" i="6"/>
  <c r="F47" i="6"/>
  <c r="F46" i="6"/>
  <c r="F45" i="6"/>
  <c r="F44" i="6"/>
  <c r="F43" i="6"/>
  <c r="L41" i="6"/>
  <c r="K41" i="6"/>
  <c r="I41" i="6"/>
  <c r="H41" i="6"/>
  <c r="G41" i="6"/>
  <c r="J40" i="6"/>
  <c r="F40" i="6" s="1"/>
  <c r="F39" i="6"/>
  <c r="J38" i="6"/>
  <c r="F38" i="6" s="1"/>
  <c r="J36" i="6"/>
  <c r="F36" i="6" s="1"/>
  <c r="J35" i="6"/>
  <c r="F35" i="6" s="1"/>
  <c r="F34" i="6"/>
  <c r="J33" i="6"/>
  <c r="F32" i="6"/>
  <c r="J31" i="6"/>
  <c r="F31" i="6" s="1"/>
  <c r="L29" i="6"/>
  <c r="K29" i="6"/>
  <c r="I29" i="6"/>
  <c r="H29" i="6"/>
  <c r="G29" i="6"/>
  <c r="J28" i="6"/>
  <c r="F28" i="6"/>
  <c r="J27" i="6"/>
  <c r="F27" i="6" s="1"/>
  <c r="F26" i="6"/>
  <c r="F25" i="6"/>
  <c r="F24" i="6"/>
  <c r="L22" i="6"/>
  <c r="K22" i="6"/>
  <c r="I22" i="6"/>
  <c r="H22" i="6"/>
  <c r="J21" i="6"/>
  <c r="F21" i="6" s="1"/>
  <c r="F20" i="6"/>
  <c r="F19" i="6"/>
  <c r="F18" i="6"/>
  <c r="F17" i="6"/>
  <c r="F16" i="6"/>
  <c r="F15" i="6"/>
  <c r="F14" i="6"/>
  <c r="F13" i="6"/>
  <c r="J12" i="6"/>
  <c r="F11" i="6"/>
  <c r="F10" i="6"/>
  <c r="J9" i="6"/>
  <c r="F9" i="6" s="1"/>
  <c r="F8" i="6"/>
  <c r="F7" i="6"/>
  <c r="G6" i="6"/>
  <c r="F6" i="6" s="1"/>
  <c r="K81" i="5"/>
  <c r="J81" i="5"/>
  <c r="H81" i="5"/>
  <c r="G81" i="5"/>
  <c r="F81" i="5"/>
  <c r="K73" i="5"/>
  <c r="J73" i="5"/>
  <c r="H73" i="5"/>
  <c r="G73" i="5"/>
  <c r="F73" i="5"/>
  <c r="K68" i="5"/>
  <c r="K74" i="5" s="1"/>
  <c r="J68" i="5"/>
  <c r="J74" i="5" s="1"/>
  <c r="H68" i="5"/>
  <c r="H74" i="5" s="1"/>
  <c r="G68" i="5"/>
  <c r="G74" i="5" s="1"/>
  <c r="F68" i="5"/>
  <c r="F74" i="5" s="1"/>
  <c r="I61" i="5"/>
  <c r="I68" i="5" s="1"/>
  <c r="K56" i="5"/>
  <c r="J56" i="5"/>
  <c r="H56" i="5"/>
  <c r="H57" i="5" s="1"/>
  <c r="G56" i="5"/>
  <c r="F56" i="5"/>
  <c r="K46" i="5"/>
  <c r="J46" i="5"/>
  <c r="J57" i="5" s="1"/>
  <c r="H46" i="5"/>
  <c r="I36" i="5"/>
  <c r="I46" i="5" s="1"/>
  <c r="G32" i="5"/>
  <c r="F32" i="5"/>
  <c r="G31" i="5"/>
  <c r="G46" i="5" s="1"/>
  <c r="G57" i="5" s="1"/>
  <c r="F31" i="5"/>
  <c r="K28" i="5"/>
  <c r="J28" i="5"/>
  <c r="H28" i="5"/>
  <c r="G28" i="5"/>
  <c r="F28" i="5"/>
  <c r="K20" i="5"/>
  <c r="K21" i="5" s="1"/>
  <c r="J20" i="5"/>
  <c r="H20" i="5"/>
  <c r="G20" i="5"/>
  <c r="F20" i="5"/>
  <c r="K13" i="5"/>
  <c r="J13" i="5"/>
  <c r="H13" i="5"/>
  <c r="G13" i="5"/>
  <c r="F13" i="5"/>
  <c r="I8" i="5"/>
  <c r="I7" i="5"/>
  <c r="I36" i="9" l="1"/>
  <c r="I42" i="11"/>
  <c r="F26" i="13"/>
  <c r="C32" i="13"/>
  <c r="D107" i="13" s="1"/>
  <c r="J22" i="6"/>
  <c r="F52" i="6"/>
  <c r="K55" i="6"/>
  <c r="G27" i="7"/>
  <c r="F22" i="8"/>
  <c r="F17" i="11"/>
  <c r="E32" i="13"/>
  <c r="I56" i="13"/>
  <c r="I57" i="13" s="1"/>
  <c r="C14" i="13"/>
  <c r="C17" i="13" s="1"/>
  <c r="D99" i="13" s="1"/>
  <c r="J15" i="10"/>
  <c r="I13" i="5"/>
  <c r="H27" i="7"/>
  <c r="H98" i="8"/>
  <c r="L25" i="9"/>
  <c r="C56" i="13"/>
  <c r="H21" i="5"/>
  <c r="H82" i="5" s="1"/>
  <c r="J41" i="6"/>
  <c r="I55" i="6"/>
  <c r="L42" i="11"/>
  <c r="L66" i="11"/>
  <c r="G26" i="13"/>
  <c r="I87" i="13"/>
  <c r="I27" i="7"/>
  <c r="J74" i="8"/>
  <c r="F97" i="8"/>
  <c r="I98" i="8"/>
  <c r="F8" i="10"/>
  <c r="F15" i="10" s="1"/>
  <c r="F40" i="10"/>
  <c r="F49" i="10" s="1"/>
  <c r="F67" i="12"/>
  <c r="I26" i="13"/>
  <c r="F51" i="13"/>
  <c r="E56" i="13"/>
  <c r="H65" i="13"/>
  <c r="K103" i="13" s="1"/>
  <c r="L103" i="13" s="1"/>
  <c r="G80" i="13"/>
  <c r="G81" i="13" s="1"/>
  <c r="F104" i="13"/>
  <c r="I65" i="13"/>
  <c r="I66" i="13" s="1"/>
  <c r="H80" i="13"/>
  <c r="J97" i="8"/>
  <c r="L134" i="11"/>
  <c r="G22" i="6"/>
  <c r="H54" i="6"/>
  <c r="H55" i="6" s="1"/>
  <c r="F26" i="7"/>
  <c r="K27" i="7"/>
  <c r="J22" i="8"/>
  <c r="L35" i="9"/>
  <c r="L36" i="9" s="1"/>
  <c r="C11" i="13"/>
  <c r="D40" i="13"/>
  <c r="E100" i="13" s="1"/>
  <c r="F100" i="13" s="1"/>
  <c r="G56" i="13"/>
  <c r="I80" i="13"/>
  <c r="M105" i="13" s="1"/>
  <c r="N105" i="13" s="1"/>
  <c r="E80" i="13"/>
  <c r="G105" i="13" s="1"/>
  <c r="H105" i="13" s="1"/>
  <c r="F87" i="13"/>
  <c r="H104" i="13"/>
  <c r="F20" i="7"/>
  <c r="L27" i="7"/>
  <c r="G50" i="10"/>
  <c r="G134" i="11"/>
  <c r="G6" i="13"/>
  <c r="E14" i="13"/>
  <c r="H56" i="13"/>
  <c r="J104" i="13"/>
  <c r="L98" i="8"/>
  <c r="G21" i="5"/>
  <c r="G82" i="5" s="1"/>
  <c r="H50" i="10"/>
  <c r="I95" i="11"/>
  <c r="H87" i="13"/>
  <c r="K57" i="5"/>
  <c r="K82" i="5" s="1"/>
  <c r="F46" i="5"/>
  <c r="F57" i="5" s="1"/>
  <c r="J29" i="6"/>
  <c r="L55" i="6"/>
  <c r="F54" i="6"/>
  <c r="J20" i="7"/>
  <c r="J27" i="7" s="1"/>
  <c r="F74" i="8"/>
  <c r="F98" i="8" s="1"/>
  <c r="J35" i="9"/>
  <c r="I50" i="10"/>
  <c r="I66" i="11"/>
  <c r="F11" i="13"/>
  <c r="G14" i="13"/>
  <c r="E26" i="13"/>
  <c r="G101" i="13" s="1"/>
  <c r="H101" i="13" s="1"/>
  <c r="I32" i="13"/>
  <c r="M107" i="13" s="1"/>
  <c r="N107" i="13" s="1"/>
  <c r="E65" i="13"/>
  <c r="E66" i="13" s="1"/>
  <c r="D80" i="13"/>
  <c r="E105" i="13" s="1"/>
  <c r="F105" i="13" s="1"/>
  <c r="F29" i="6"/>
  <c r="L17" i="11"/>
  <c r="F21" i="5"/>
  <c r="J21" i="5"/>
  <c r="J82" i="5" s="1"/>
  <c r="F12" i="6"/>
  <c r="F22" i="6" s="1"/>
  <c r="F33" i="6"/>
  <c r="F41" i="6" s="1"/>
  <c r="G55" i="6"/>
  <c r="G98" i="8"/>
  <c r="J25" i="9"/>
  <c r="C87" i="13"/>
  <c r="I88" i="13" s="1"/>
  <c r="N104" i="13"/>
  <c r="H11" i="13"/>
  <c r="H26" i="13"/>
  <c r="K101" i="13" s="1"/>
  <c r="L101" i="13" s="1"/>
  <c r="I40" i="13"/>
  <c r="M100" i="13" s="1"/>
  <c r="E51" i="13"/>
  <c r="D56" i="13"/>
  <c r="G65" i="13"/>
  <c r="I103" i="13" s="1"/>
  <c r="J103" i="13" s="1"/>
  <c r="D87" i="13"/>
  <c r="E101" i="13"/>
  <c r="F101" i="13" s="1"/>
  <c r="M101" i="13"/>
  <c r="I101" i="13"/>
  <c r="J101" i="13" s="1"/>
  <c r="G107" i="13"/>
  <c r="H107" i="13" s="1"/>
  <c r="E33" i="13"/>
  <c r="I107" i="13"/>
  <c r="C51" i="13"/>
  <c r="C57" i="13" s="1"/>
  <c r="F65" i="13"/>
  <c r="K107" i="13"/>
  <c r="F42" i="11"/>
  <c r="F95" i="11"/>
  <c r="C26" i="13"/>
  <c r="D101" i="13" s="1"/>
  <c r="D51" i="13"/>
  <c r="H14" i="13"/>
  <c r="H17" i="13" s="1"/>
  <c r="D66" i="13"/>
  <c r="E103" i="13"/>
  <c r="F103" i="13" s="1"/>
  <c r="I133" i="11"/>
  <c r="E6" i="13"/>
  <c r="E40" i="13"/>
  <c r="G51" i="13"/>
  <c r="G57" i="13" s="1"/>
  <c r="H134" i="11"/>
  <c r="F19" i="10"/>
  <c r="F38" i="10" s="1"/>
  <c r="J38" i="10"/>
  <c r="J50" i="10" s="1"/>
  <c r="J134" i="11"/>
  <c r="F6" i="13"/>
  <c r="F17" i="13" s="1"/>
  <c r="F40" i="13"/>
  <c r="H51" i="13"/>
  <c r="F57" i="13"/>
  <c r="K105" i="13"/>
  <c r="L105" i="13" s="1"/>
  <c r="H81" i="13"/>
  <c r="K134" i="11"/>
  <c r="G40" i="13"/>
  <c r="D106" i="13"/>
  <c r="G88" i="13"/>
  <c r="I106" i="13"/>
  <c r="J106" i="13" s="1"/>
  <c r="D11" i="13"/>
  <c r="D17" i="13" s="1"/>
  <c r="H40" i="13"/>
  <c r="D88" i="13"/>
  <c r="E106" i="13"/>
  <c r="M106" i="13"/>
  <c r="N106" i="13" s="1"/>
  <c r="M103" i="13"/>
  <c r="N103" i="13" s="1"/>
  <c r="I17" i="13"/>
  <c r="N100" i="13"/>
  <c r="E88" i="13"/>
  <c r="G106" i="13"/>
  <c r="H106" i="13" s="1"/>
  <c r="E107" i="13"/>
  <c r="F133" i="11"/>
  <c r="G11" i="13"/>
  <c r="G17" i="13" s="1"/>
  <c r="E81" i="13"/>
  <c r="F36" i="9"/>
  <c r="F82" i="5"/>
  <c r="I82" i="5"/>
  <c r="J51" i="6"/>
  <c r="J54" i="6" s="1"/>
  <c r="G33" i="13" l="1"/>
  <c r="D41" i="13"/>
  <c r="H66" i="13"/>
  <c r="H33" i="13"/>
  <c r="I41" i="13"/>
  <c r="F27" i="7"/>
  <c r="L107" i="13"/>
  <c r="E27" i="13"/>
  <c r="D57" i="13"/>
  <c r="H88" i="13"/>
  <c r="E57" i="13"/>
  <c r="I33" i="13"/>
  <c r="D33" i="13"/>
  <c r="J107" i="13"/>
  <c r="G103" i="13"/>
  <c r="H103" i="13" s="1"/>
  <c r="F107" i="13"/>
  <c r="F50" i="10"/>
  <c r="E17" i="13"/>
  <c r="I90" i="13"/>
  <c r="I134" i="11"/>
  <c r="G66" i="13"/>
  <c r="F55" i="6"/>
  <c r="N57" i="6" s="1"/>
  <c r="F90" i="13"/>
  <c r="I105" i="13"/>
  <c r="J105" i="13" s="1"/>
  <c r="H27" i="13"/>
  <c r="J98" i="8"/>
  <c r="J36" i="9"/>
  <c r="F134" i="11"/>
  <c r="D81" i="13"/>
  <c r="K106" i="13"/>
  <c r="L106" i="13" s="1"/>
  <c r="I81" i="13"/>
  <c r="H57" i="13"/>
  <c r="H90" i="13" s="1"/>
  <c r="I99" i="13"/>
  <c r="G90" i="13"/>
  <c r="D102" i="13"/>
  <c r="C90" i="13"/>
  <c r="I91" i="13" s="1"/>
  <c r="E99" i="13"/>
  <c r="D18" i="13"/>
  <c r="D90" i="13"/>
  <c r="K99" i="13"/>
  <c r="H18" i="13"/>
  <c r="I102" i="13"/>
  <c r="G58" i="13"/>
  <c r="G100" i="13"/>
  <c r="H100" i="13" s="1"/>
  <c r="E41" i="13"/>
  <c r="G102" i="13"/>
  <c r="H102" i="13" s="1"/>
  <c r="E58" i="13"/>
  <c r="I18" i="13"/>
  <c r="M99" i="13"/>
  <c r="E102" i="13"/>
  <c r="D58" i="13"/>
  <c r="F106" i="13"/>
  <c r="I100" i="13"/>
  <c r="J100" i="13" s="1"/>
  <c r="G41" i="13"/>
  <c r="G27" i="13"/>
  <c r="K102" i="13"/>
  <c r="G99" i="13"/>
  <c r="E18" i="13"/>
  <c r="E90" i="13"/>
  <c r="I27" i="13"/>
  <c r="K100" i="13"/>
  <c r="L100" i="13" s="1"/>
  <c r="H41" i="13"/>
  <c r="D109" i="13"/>
  <c r="C101" i="13" s="1"/>
  <c r="N101" i="13"/>
  <c r="I58" i="13"/>
  <c r="M102" i="13"/>
  <c r="D27" i="13"/>
  <c r="J56" i="6"/>
  <c r="J55" i="6"/>
  <c r="H58" i="13" l="1"/>
  <c r="G91" i="13"/>
  <c r="D91" i="13"/>
  <c r="H91" i="13"/>
  <c r="J102" i="13"/>
  <c r="K109" i="13"/>
  <c r="L109" i="13" s="1"/>
  <c r="L99" i="13"/>
  <c r="F102" i="13"/>
  <c r="E91" i="13"/>
  <c r="M109" i="13"/>
  <c r="N109" i="13" s="1"/>
  <c r="N99" i="13"/>
  <c r="E109" i="13"/>
  <c r="F109" i="13" s="1"/>
  <c r="F99" i="13"/>
  <c r="C108" i="13"/>
  <c r="C104" i="13"/>
  <c r="C99" i="13"/>
  <c r="C100" i="13"/>
  <c r="C107" i="13"/>
  <c r="C103" i="13"/>
  <c r="C105" i="13"/>
  <c r="G109" i="13"/>
  <c r="H109" i="13" s="1"/>
  <c r="H99" i="13"/>
  <c r="I109" i="13"/>
  <c r="J109" i="13" s="1"/>
  <c r="C102" i="13"/>
  <c r="N102" i="13"/>
  <c r="L102" i="13"/>
  <c r="C106" i="13"/>
  <c r="J72" i="1" l="1"/>
  <c r="J71" i="1"/>
  <c r="J69" i="1"/>
  <c r="J73" i="1" s="1"/>
  <c r="J66" i="1"/>
  <c r="J65" i="1"/>
  <c r="J64" i="1"/>
  <c r="J59" i="1"/>
  <c r="J56" i="1"/>
  <c r="J55" i="1"/>
  <c r="J54" i="1"/>
  <c r="J53" i="1"/>
  <c r="J46" i="1"/>
  <c r="J45" i="1"/>
  <c r="J43" i="1"/>
  <c r="J42" i="1"/>
  <c r="J41" i="1"/>
  <c r="J40" i="1"/>
  <c r="J39" i="1"/>
  <c r="J36" i="1"/>
  <c r="J34" i="1"/>
  <c r="J31" i="1"/>
  <c r="J30" i="1"/>
  <c r="J28" i="1"/>
  <c r="J27" i="1"/>
  <c r="J26" i="1"/>
  <c r="J22" i="1"/>
  <c r="J21" i="1"/>
  <c r="J20" i="1"/>
  <c r="J17" i="1"/>
  <c r="J16" i="1"/>
  <c r="J14" i="1"/>
  <c r="J13" i="1"/>
  <c r="J12" i="1"/>
  <c r="J10" i="1"/>
  <c r="J9" i="1"/>
  <c r="J8" i="1"/>
  <c r="K137" i="4"/>
  <c r="K136" i="4"/>
  <c r="K135" i="4"/>
  <c r="K134" i="4"/>
  <c r="K133" i="4"/>
  <c r="K129" i="4"/>
  <c r="K128" i="4"/>
  <c r="K96" i="4"/>
  <c r="K95" i="4"/>
  <c r="K94" i="4"/>
  <c r="K93" i="4"/>
  <c r="K92" i="4"/>
  <c r="K91" i="4"/>
  <c r="K90" i="4"/>
  <c r="K87" i="4"/>
  <c r="K78" i="4"/>
  <c r="K77" i="4"/>
  <c r="K76" i="4"/>
  <c r="K75" i="4"/>
  <c r="K74" i="4"/>
  <c r="K73" i="4"/>
  <c r="K72" i="4"/>
  <c r="K70" i="4"/>
  <c r="K69" i="4"/>
  <c r="K68" i="4"/>
  <c r="K67" i="4"/>
  <c r="K65" i="4"/>
  <c r="K63" i="4"/>
  <c r="K62" i="4"/>
  <c r="K61" i="4"/>
  <c r="K58" i="4"/>
  <c r="K57" i="4"/>
  <c r="K19" i="4"/>
  <c r="K17" i="4"/>
  <c r="K46" i="4"/>
  <c r="K44" i="4"/>
  <c r="K51" i="4" s="1"/>
  <c r="K40" i="4"/>
  <c r="K39" i="4"/>
  <c r="K32" i="4"/>
  <c r="K23" i="4"/>
  <c r="K38" i="4"/>
  <c r="K35" i="4"/>
  <c r="K42" i="4" s="1"/>
  <c r="K22" i="4"/>
  <c r="K18" i="4"/>
  <c r="K15" i="4"/>
  <c r="K8" i="4"/>
  <c r="K85" i="4" l="1"/>
  <c r="K97" i="4"/>
  <c r="K130" i="4"/>
  <c r="J57" i="1"/>
  <c r="K138" i="4"/>
  <c r="J51" i="1"/>
  <c r="J32" i="1"/>
  <c r="J67" i="1"/>
  <c r="K25" i="4"/>
  <c r="J74" i="1" l="1"/>
  <c r="K150" i="4"/>
  <c r="G60" i="4"/>
  <c r="F70" i="1" l="1"/>
  <c r="F71" i="1"/>
  <c r="F72" i="1"/>
  <c r="F69" i="1"/>
  <c r="F60" i="1"/>
  <c r="F61" i="1"/>
  <c r="F62" i="1"/>
  <c r="F63" i="1"/>
  <c r="F64" i="1"/>
  <c r="F65" i="1"/>
  <c r="F66" i="1"/>
  <c r="F59" i="1"/>
  <c r="F54" i="1"/>
  <c r="F55" i="1"/>
  <c r="F56" i="1"/>
  <c r="F53" i="1"/>
  <c r="F35" i="1"/>
  <c r="F36" i="1"/>
  <c r="F37" i="1"/>
  <c r="F38" i="1"/>
  <c r="F39" i="1"/>
  <c r="F40" i="1"/>
  <c r="F41" i="1"/>
  <c r="F42" i="1"/>
  <c r="F43" i="1"/>
  <c r="F44" i="1"/>
  <c r="F45" i="1"/>
  <c r="F46" i="1"/>
  <c r="F47" i="1"/>
  <c r="F48" i="1"/>
  <c r="F49" i="1"/>
  <c r="F50" i="1"/>
  <c r="F34" i="1"/>
  <c r="F8" i="1"/>
  <c r="F9" i="1"/>
  <c r="F10" i="1"/>
  <c r="F11" i="1"/>
  <c r="F12" i="1"/>
  <c r="F13" i="1"/>
  <c r="F14" i="1"/>
  <c r="F15" i="1"/>
  <c r="F16" i="1"/>
  <c r="F17" i="1"/>
  <c r="F18" i="1"/>
  <c r="F19" i="1"/>
  <c r="F20" i="1"/>
  <c r="F21" i="1"/>
  <c r="F22" i="1"/>
  <c r="F23" i="1"/>
  <c r="F24" i="1"/>
  <c r="F25" i="1"/>
  <c r="F26" i="1"/>
  <c r="F27" i="1"/>
  <c r="F28" i="1"/>
  <c r="F29" i="1"/>
  <c r="F30" i="1"/>
  <c r="F31" i="1"/>
  <c r="F7" i="1"/>
  <c r="G147" i="4"/>
  <c r="G148" i="4"/>
  <c r="G149" i="4"/>
  <c r="G141" i="4"/>
  <c r="G142" i="4"/>
  <c r="G143" i="4"/>
  <c r="G133" i="4"/>
  <c r="G134" i="4"/>
  <c r="G135" i="4"/>
  <c r="G136" i="4"/>
  <c r="G137" i="4"/>
  <c r="G123" i="4"/>
  <c r="G124" i="4"/>
  <c r="G125" i="4"/>
  <c r="G126" i="4"/>
  <c r="G127" i="4"/>
  <c r="G128" i="4"/>
  <c r="G129" i="4"/>
  <c r="G122" i="4"/>
  <c r="G113" i="4"/>
  <c r="G114" i="4"/>
  <c r="G100" i="4"/>
  <c r="G101" i="4"/>
  <c r="G102" i="4"/>
  <c r="G103" i="4"/>
  <c r="G104" i="4"/>
  <c r="G105" i="4"/>
  <c r="G106" i="4"/>
  <c r="G99" i="4"/>
  <c r="G88" i="4"/>
  <c r="G89" i="4"/>
  <c r="G90" i="4"/>
  <c r="G91" i="4"/>
  <c r="G92" i="4"/>
  <c r="G93" i="4"/>
  <c r="G94" i="4"/>
  <c r="G95" i="4"/>
  <c r="G96" i="4"/>
  <c r="G87" i="4"/>
  <c r="G54" i="4"/>
  <c r="G55" i="4"/>
  <c r="G56" i="4"/>
  <c r="G57" i="4"/>
  <c r="G58" i="4"/>
  <c r="G59" i="4"/>
  <c r="G61" i="4"/>
  <c r="G62" i="4"/>
  <c r="G63" i="4"/>
  <c r="G65" i="4"/>
  <c r="G66" i="4"/>
  <c r="G67" i="4"/>
  <c r="G68" i="4"/>
  <c r="G69" i="4"/>
  <c r="G70" i="4"/>
  <c r="G71" i="4"/>
  <c r="G72" i="4"/>
  <c r="G73" i="4"/>
  <c r="G74" i="4"/>
  <c r="G75" i="4"/>
  <c r="G76" i="4"/>
  <c r="G77" i="4"/>
  <c r="G78" i="4"/>
  <c r="G79" i="4"/>
  <c r="G80" i="4"/>
  <c r="G82" i="4"/>
  <c r="G83" i="4"/>
  <c r="G84" i="4"/>
  <c r="G53" i="4"/>
  <c r="G45" i="4"/>
  <c r="G46" i="4"/>
  <c r="G47" i="4"/>
  <c r="G48" i="4"/>
  <c r="G49" i="4"/>
  <c r="G50" i="4"/>
  <c r="G44" i="4"/>
  <c r="G28" i="4"/>
  <c r="G29" i="4"/>
  <c r="G30" i="4"/>
  <c r="G31" i="4"/>
  <c r="G32" i="4"/>
  <c r="G33" i="4"/>
  <c r="G34" i="4"/>
  <c r="G35" i="4"/>
  <c r="G36" i="4"/>
  <c r="G37" i="4"/>
  <c r="G38" i="4"/>
  <c r="G39" i="4"/>
  <c r="G40" i="4"/>
  <c r="G41" i="4"/>
  <c r="G27" i="4"/>
  <c r="H25" i="4"/>
  <c r="I25" i="4"/>
  <c r="J25" i="4"/>
  <c r="L25" i="4"/>
  <c r="M25" i="4"/>
  <c r="G9" i="4"/>
  <c r="G10" i="4"/>
  <c r="G11" i="4"/>
  <c r="G12" i="4"/>
  <c r="G13" i="4"/>
  <c r="G14" i="4"/>
  <c r="G15" i="4"/>
  <c r="G16" i="4"/>
  <c r="G17" i="4"/>
  <c r="G18" i="4"/>
  <c r="G19" i="4"/>
  <c r="G20" i="4"/>
  <c r="G21" i="4"/>
  <c r="G22" i="4"/>
  <c r="G23" i="4"/>
  <c r="G24" i="4"/>
  <c r="G8" i="4"/>
  <c r="G73" i="1"/>
  <c r="H73" i="1"/>
  <c r="I73" i="1"/>
  <c r="K73" i="1"/>
  <c r="L73" i="1"/>
  <c r="G67" i="1"/>
  <c r="H67" i="1"/>
  <c r="I67" i="1"/>
  <c r="K67" i="1"/>
  <c r="L67" i="1"/>
  <c r="G57" i="1"/>
  <c r="H57" i="1"/>
  <c r="I57" i="1"/>
  <c r="K57" i="1"/>
  <c r="L57" i="1"/>
  <c r="G51" i="1"/>
  <c r="H51" i="1"/>
  <c r="I51" i="1"/>
  <c r="K51" i="1"/>
  <c r="L51" i="1"/>
  <c r="G32" i="1"/>
  <c r="H32" i="1"/>
  <c r="I32" i="1"/>
  <c r="K32" i="1"/>
  <c r="L32" i="1"/>
  <c r="H150" i="4"/>
  <c r="I150" i="4"/>
  <c r="J150" i="4"/>
  <c r="L150" i="4"/>
  <c r="M150" i="4"/>
  <c r="H144" i="4"/>
  <c r="I144" i="4"/>
  <c r="J144" i="4"/>
  <c r="L144" i="4"/>
  <c r="M144" i="4"/>
  <c r="H138" i="4"/>
  <c r="I138" i="4"/>
  <c r="J138" i="4"/>
  <c r="L138" i="4"/>
  <c r="M138" i="4"/>
  <c r="H130" i="4"/>
  <c r="I130" i="4"/>
  <c r="J130" i="4"/>
  <c r="L130" i="4"/>
  <c r="M130" i="4"/>
  <c r="M117" i="4"/>
  <c r="I109" i="4"/>
  <c r="J109" i="4"/>
  <c r="L109" i="4"/>
  <c r="H97" i="4"/>
  <c r="I97" i="4"/>
  <c r="J97" i="4"/>
  <c r="L97" i="4"/>
  <c r="M97" i="4"/>
  <c r="I85" i="4"/>
  <c r="J85" i="4"/>
  <c r="L85" i="4"/>
  <c r="M85" i="4"/>
  <c r="H51" i="4"/>
  <c r="I51" i="4"/>
  <c r="J51" i="4"/>
  <c r="L51" i="4"/>
  <c r="M51" i="4"/>
  <c r="I42" i="4"/>
  <c r="H42" i="4"/>
  <c r="J42" i="4"/>
  <c r="L42" i="4"/>
  <c r="M42" i="4"/>
  <c r="I117" i="4"/>
  <c r="J117" i="4"/>
  <c r="L117" i="4"/>
  <c r="F67" i="1" l="1"/>
  <c r="G130" i="4"/>
  <c r="G25" i="4"/>
  <c r="G42" i="4"/>
  <c r="L74" i="1"/>
  <c r="K74" i="1"/>
  <c r="F51" i="1"/>
  <c r="M151" i="4"/>
  <c r="I74" i="1"/>
  <c r="L110" i="4"/>
  <c r="G97" i="4"/>
  <c r="F32" i="1"/>
  <c r="L151" i="4"/>
  <c r="H74" i="1"/>
  <c r="J110" i="4"/>
  <c r="J151" i="4"/>
  <c r="G74" i="1"/>
  <c r="I110" i="4"/>
  <c r="I151" i="4"/>
  <c r="I152" i="4" s="1"/>
  <c r="F57" i="1"/>
  <c r="G51" i="4"/>
  <c r="L152" i="4" l="1"/>
  <c r="J152" i="4"/>
  <c r="G146" i="4" l="1"/>
  <c r="G150" i="4" s="1"/>
  <c r="G140" i="4"/>
  <c r="G144" i="4" s="1"/>
  <c r="G132" i="4"/>
  <c r="G138" i="4" s="1"/>
  <c r="H116" i="4"/>
  <c r="G116" i="4" s="1"/>
  <c r="H115" i="4"/>
  <c r="G115" i="4" s="1"/>
  <c r="H112" i="4"/>
  <c r="M108" i="4"/>
  <c r="H107" i="4"/>
  <c r="H81" i="4"/>
  <c r="G81" i="4" s="1"/>
  <c r="H64" i="4"/>
  <c r="G107" i="4" l="1"/>
  <c r="H109" i="4"/>
  <c r="M109" i="4"/>
  <c r="G108" i="4"/>
  <c r="H117" i="4"/>
  <c r="G112" i="4"/>
  <c r="G117" i="4" s="1"/>
  <c r="H85" i="4"/>
  <c r="G64" i="4"/>
  <c r="G151" i="4"/>
  <c r="G85" i="4" l="1"/>
  <c r="H151" i="4"/>
  <c r="M110" i="4"/>
  <c r="M152" i="4" s="1"/>
  <c r="H110" i="4"/>
  <c r="G109" i="4"/>
  <c r="F73" i="1"/>
  <c r="H152" i="4" l="1"/>
  <c r="F74" i="1"/>
  <c r="G110" i="4"/>
  <c r="G15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Ledi Moisiu</author>
  </authors>
  <commentList>
    <comment ref="K43" authorId="0" shapeId="0" xr:uid="{00000000-0006-0000-0300-000001000000}">
      <text>
        <r>
          <rPr>
            <b/>
            <sz val="9"/>
            <color rgb="FF000000"/>
            <rFont val="Tahoma"/>
            <family val="2"/>
          </rPr>
          <t>Ledi Moisiu:</t>
        </r>
        <r>
          <rPr>
            <sz val="9"/>
            <color rgb="FF000000"/>
            <rFont val="Tahoma"/>
            <family val="2"/>
          </rPr>
          <t xml:space="preserve">
</t>
        </r>
        <r>
          <rPr>
            <sz val="9"/>
            <color rgb="FF000000"/>
            <rFont val="Tahoma"/>
            <family val="2"/>
          </rPr>
          <t>IPA III 2025-2027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TR3BIT</author>
  </authors>
  <commentList>
    <comment ref="B86" authorId="0" shapeId="0" xr:uid="{00000000-0006-0000-0800-000001000000}">
      <text>
        <r>
          <rPr>
            <b/>
            <sz val="9"/>
            <color indexed="81"/>
            <rFont val="Tahoma"/>
            <family val="2"/>
          </rPr>
          <t>XHENIS: Lutemi te hiqet AKSHI nga ky aktivitet pasi lidhet me kontraten qe Ministria e Mbrojtjes ka per satelitet.</t>
        </r>
        <r>
          <rPr>
            <sz val="9"/>
            <color indexed="81"/>
            <rFont val="Tahoma"/>
            <family val="2"/>
          </rPr>
          <t xml:space="preserve">
</t>
        </r>
      </text>
    </comment>
  </commentList>
</comments>
</file>

<file path=xl/sharedStrings.xml><?xml version="1.0" encoding="utf-8"?>
<sst xmlns="http://schemas.openxmlformats.org/spreadsheetml/2006/main" count="3266" uniqueCount="2440">
  <si>
    <t>Outcome Target</t>
  </si>
  <si>
    <r>
      <t>MECI,</t>
    </r>
    <r>
      <rPr>
        <sz val="12"/>
        <rFont val="Calibri"/>
        <family val="2"/>
      </rPr>
      <t xml:space="preserve"> MTE</t>
    </r>
  </si>
  <si>
    <r>
      <t xml:space="preserve">MECI, </t>
    </r>
    <r>
      <rPr>
        <sz val="12"/>
        <rFont val="Calibri"/>
        <family val="2"/>
      </rPr>
      <t xml:space="preserve"> MTE</t>
    </r>
  </si>
  <si>
    <r>
      <t xml:space="preserve">MECI, </t>
    </r>
    <r>
      <rPr>
        <sz val="10"/>
        <rFont val="Arial"/>
        <family val="2"/>
      </rPr>
      <t>MTE</t>
    </r>
  </si>
  <si>
    <r>
      <t xml:space="preserve">MECI, </t>
    </r>
    <r>
      <rPr>
        <sz val="12"/>
        <rFont val="Calibri"/>
        <family val="2"/>
      </rPr>
      <t>MTE</t>
    </r>
  </si>
  <si>
    <t>MECI</t>
  </si>
  <si>
    <t>MTE</t>
  </si>
  <si>
    <r>
      <t xml:space="preserve">Civil Aviation Authority, </t>
    </r>
    <r>
      <rPr>
        <sz val="10"/>
        <rFont val="Arial"/>
        <family val="2"/>
      </rPr>
      <t>MoI</t>
    </r>
  </si>
  <si>
    <t>26 zones</t>
  </si>
  <si>
    <r>
      <t xml:space="preserve">MIE, </t>
    </r>
    <r>
      <rPr>
        <sz val="10"/>
        <rFont val="Arial"/>
        <family val="2"/>
      </rPr>
      <t>MTE</t>
    </r>
  </si>
  <si>
    <r>
      <t xml:space="preserve">MIE, </t>
    </r>
    <r>
      <rPr>
        <sz val="10"/>
        <rFont val="Arial"/>
        <family val="2"/>
      </rPr>
      <t>MECI, MTE</t>
    </r>
  </si>
  <si>
    <r>
      <t>MTE,</t>
    </r>
    <r>
      <rPr>
        <sz val="10"/>
        <rFont val="Arial"/>
        <family val="2"/>
      </rPr>
      <t xml:space="preserve"> MECI</t>
    </r>
  </si>
  <si>
    <r>
      <t xml:space="preserve">MECI, </t>
    </r>
    <r>
      <rPr>
        <b/>
        <sz val="12"/>
        <rFont val="Calibri"/>
        <family val="2"/>
      </rPr>
      <t>ADF</t>
    </r>
  </si>
  <si>
    <t>ADF</t>
  </si>
  <si>
    <r>
      <rPr>
        <b/>
        <sz val="12"/>
        <rFont val="Calibri"/>
        <family val="2"/>
      </rPr>
      <t>MECI,</t>
    </r>
    <r>
      <rPr>
        <sz val="12"/>
        <rFont val="Calibri"/>
        <family val="2"/>
      </rPr>
      <t xml:space="preserve"> MTE, ADF</t>
    </r>
  </si>
  <si>
    <t>n/a</t>
  </si>
  <si>
    <r>
      <t xml:space="preserve">MTE, </t>
    </r>
    <r>
      <rPr>
        <sz val="10"/>
        <rFont val="Arial"/>
        <family val="2"/>
      </rPr>
      <t>MARD</t>
    </r>
  </si>
  <si>
    <t>MIE</t>
  </si>
  <si>
    <t>MFE</t>
  </si>
  <si>
    <t>MARD</t>
  </si>
  <si>
    <r>
      <t xml:space="preserve">MTE, </t>
    </r>
    <r>
      <rPr>
        <sz val="12"/>
        <rFont val="Calibri"/>
        <family val="2"/>
      </rPr>
      <t>MARD</t>
    </r>
  </si>
  <si>
    <t>Totali SO4</t>
  </si>
  <si>
    <r>
      <rPr>
        <b/>
        <sz val="12"/>
        <rFont val="Calibri"/>
        <family val="2"/>
      </rPr>
      <t>MARD</t>
    </r>
    <r>
      <rPr>
        <sz val="12"/>
        <rFont val="Calibri"/>
        <family val="2"/>
      </rPr>
      <t>, MTE</t>
    </r>
  </si>
  <si>
    <r>
      <rPr>
        <b/>
        <sz val="12"/>
        <rFont val="Calibri"/>
        <family val="2"/>
      </rPr>
      <t>MTE</t>
    </r>
    <r>
      <rPr>
        <sz val="12"/>
        <rFont val="Calibri"/>
        <family val="2"/>
      </rPr>
      <t>, MARD</t>
    </r>
  </si>
  <si>
    <t>MARD, MTE</t>
  </si>
  <si>
    <r>
      <rPr>
        <b/>
        <sz val="12"/>
        <rFont val="Calibri"/>
        <family val="2"/>
      </rPr>
      <t>MTE</t>
    </r>
    <r>
      <rPr>
        <sz val="12"/>
        <rFont val="Calibri"/>
        <family val="2"/>
      </rPr>
      <t>, MECI, MARD</t>
    </r>
  </si>
  <si>
    <t>Totali SO5</t>
  </si>
  <si>
    <r>
      <rPr>
        <b/>
        <sz val="12"/>
        <rFont val="Calibri"/>
        <family val="2"/>
      </rPr>
      <t>MECI,</t>
    </r>
    <r>
      <rPr>
        <sz val="12"/>
        <rFont val="Calibri"/>
        <family val="2"/>
      </rPr>
      <t xml:space="preserve"> MF</t>
    </r>
  </si>
  <si>
    <r>
      <rPr>
        <b/>
        <sz val="10"/>
        <rFont val="Arial"/>
        <family val="2"/>
      </rPr>
      <t>NAVETQ</t>
    </r>
    <r>
      <rPr>
        <sz val="10"/>
        <rFont val="Arial"/>
        <family val="2"/>
      </rPr>
      <t>, MECI, MTE</t>
    </r>
  </si>
  <si>
    <t>Totali SO6</t>
  </si>
  <si>
    <r>
      <rPr>
        <b/>
        <sz val="10"/>
        <rFont val="Arial"/>
        <family val="2"/>
      </rPr>
      <t>MTE</t>
    </r>
    <r>
      <rPr>
        <sz val="10"/>
        <rFont val="Arial"/>
        <family val="2"/>
      </rPr>
      <t>, SASPAC</t>
    </r>
  </si>
  <si>
    <r>
      <rPr>
        <b/>
        <sz val="12"/>
        <rFont val="Calibri"/>
        <family val="2"/>
      </rPr>
      <t>MIE</t>
    </r>
    <r>
      <rPr>
        <sz val="12"/>
        <rFont val="Calibri"/>
        <family val="2"/>
      </rPr>
      <t>, MTE</t>
    </r>
  </si>
  <si>
    <t>MoI</t>
  </si>
  <si>
    <r>
      <rPr>
        <b/>
        <sz val="12"/>
        <rFont val="Calibri"/>
        <family val="2"/>
      </rPr>
      <t>MTE</t>
    </r>
    <r>
      <rPr>
        <sz val="12"/>
        <rFont val="Calibri"/>
        <family val="2"/>
      </rPr>
      <t>, MoI</t>
    </r>
  </si>
  <si>
    <r>
      <rPr>
        <b/>
        <sz val="12"/>
        <rFont val="Calibri"/>
        <family val="2"/>
      </rPr>
      <t>MTE</t>
    </r>
    <r>
      <rPr>
        <sz val="12"/>
        <rFont val="Calibri"/>
        <family val="2"/>
      </rPr>
      <t>, NEA</t>
    </r>
  </si>
  <si>
    <t>Extra financement by public budget</t>
  </si>
  <si>
    <r>
      <rPr>
        <b/>
        <sz val="12"/>
        <color theme="1"/>
        <rFont val="Calibri "/>
      </rPr>
      <t xml:space="preserve">MARD, </t>
    </r>
    <r>
      <rPr>
        <sz val="12"/>
        <color theme="1"/>
        <rFont val="Calibri "/>
      </rPr>
      <t xml:space="preserve">AARD
</t>
    </r>
  </si>
  <si>
    <r>
      <rPr>
        <b/>
        <sz val="12"/>
        <color theme="1"/>
        <rFont val="Calibri "/>
      </rPr>
      <t>MARD</t>
    </r>
    <r>
      <rPr>
        <sz val="12"/>
        <color theme="1"/>
        <rFont val="Calibri "/>
      </rPr>
      <t>, ASHK</t>
    </r>
  </si>
  <si>
    <t>28, 324</t>
  </si>
  <si>
    <t>26, 28, 319, 324</t>
  </si>
  <si>
    <r>
      <rPr>
        <b/>
        <sz val="12"/>
        <color theme="1"/>
        <rFont val="Calibri "/>
      </rPr>
      <t>MARD</t>
    </r>
    <r>
      <rPr>
        <sz val="12"/>
        <color theme="1"/>
        <rFont val="Calibri "/>
      </rPr>
      <t>, ASHK, ASIG</t>
    </r>
  </si>
  <si>
    <t xml:space="preserve">annual budget </t>
  </si>
  <si>
    <t>28, 29</t>
  </si>
  <si>
    <r>
      <t xml:space="preserve">MARD, </t>
    </r>
    <r>
      <rPr>
        <sz val="12"/>
        <color theme="1"/>
        <rFont val="Calibri "/>
      </rPr>
      <t xml:space="preserve">AARD
</t>
    </r>
  </si>
  <si>
    <t>373, 407</t>
  </si>
  <si>
    <r>
      <rPr>
        <b/>
        <sz val="12"/>
        <color theme="1"/>
        <rFont val="Calibri "/>
      </rPr>
      <t>MARD</t>
    </r>
    <r>
      <rPr>
        <sz val="12"/>
        <color theme="1"/>
        <rFont val="Calibri "/>
      </rPr>
      <t>, AARD</t>
    </r>
  </si>
  <si>
    <t>353, 381</t>
  </si>
  <si>
    <t>National agriculture Strategy</t>
  </si>
  <si>
    <t>world bank Project</t>
  </si>
  <si>
    <t>68, 72, 97, 110, 124-126, 273</t>
  </si>
  <si>
    <t>70-71, 97, 110, 273</t>
  </si>
  <si>
    <t>gap</t>
  </si>
  <si>
    <t>World Bank project</t>
  </si>
  <si>
    <t>166, 250, 326</t>
  </si>
  <si>
    <t>National strategy</t>
  </si>
  <si>
    <t>57, 61, 360</t>
  </si>
  <si>
    <t>60, 358, 364, 366</t>
  </si>
  <si>
    <t>82, 116, 258, 411</t>
  </si>
  <si>
    <t>IPARD III</t>
  </si>
  <si>
    <t>10 000</t>
  </si>
  <si>
    <t>287, 309, 341, 400</t>
  </si>
  <si>
    <t>77, 238, 239</t>
  </si>
  <si>
    <t>287, 341</t>
  </si>
  <si>
    <t>190, 333</t>
  </si>
  <si>
    <t>287, 348</t>
  </si>
  <si>
    <t>World bank project</t>
  </si>
  <si>
    <t>WB</t>
  </si>
  <si>
    <t>129, 190,  193,  287, 386, 399, 411</t>
  </si>
  <si>
    <t>GAP</t>
  </si>
  <si>
    <t>78, 141, 246, 287</t>
  </si>
  <si>
    <t>annual</t>
  </si>
  <si>
    <t>273, 287</t>
  </si>
  <si>
    <r>
      <rPr>
        <b/>
        <sz val="12"/>
        <color theme="1"/>
        <rFont val="Calibri "/>
      </rPr>
      <t>MES</t>
    </r>
    <r>
      <rPr>
        <sz val="12"/>
        <color theme="1"/>
        <rFont val="Calibri "/>
      </rPr>
      <t>, MARD</t>
    </r>
  </si>
  <si>
    <r>
      <rPr>
        <b/>
        <sz val="12"/>
        <color theme="1"/>
        <rFont val="Calibri "/>
      </rPr>
      <t>MARD</t>
    </r>
    <r>
      <rPr>
        <sz val="12"/>
        <color theme="1"/>
        <rFont val="Calibri "/>
      </rPr>
      <t xml:space="preserve">, MTE
</t>
    </r>
  </si>
  <si>
    <t>273, 287, 418</t>
  </si>
  <si>
    <r>
      <rPr>
        <b/>
        <sz val="12"/>
        <color theme="1"/>
        <rFont val="Calibri "/>
      </rPr>
      <t>MARD</t>
    </r>
    <r>
      <rPr>
        <sz val="12"/>
        <color theme="1"/>
        <rFont val="Calibri "/>
      </rPr>
      <t xml:space="preserve">, MTE, MECI
</t>
    </r>
  </si>
  <si>
    <r>
      <rPr>
        <b/>
        <sz val="12"/>
        <color theme="1"/>
        <rFont val="Calibri "/>
      </rPr>
      <t>MARD</t>
    </r>
    <r>
      <rPr>
        <sz val="12"/>
        <color theme="1"/>
        <rFont val="Calibri "/>
      </rPr>
      <t xml:space="preserve">, 
</t>
    </r>
  </si>
  <si>
    <t>111, 354, 378</t>
  </si>
  <si>
    <t xml:space="preserve"> 236, 281</t>
  </si>
  <si>
    <t>Totali</t>
  </si>
  <si>
    <t>Matja</t>
  </si>
  <si>
    <t>Aktiviteti</t>
  </si>
  <si>
    <t>Institucionet/organizatat e përfshira (udhëheqësi me shkronja të zeza)</t>
  </si>
  <si>
    <t>Data e fillimit</t>
  </si>
  <si>
    <t>Data e përfundimit</t>
  </si>
  <si>
    <t>Buxheti i llogaritur i nevojshëm (euro)</t>
  </si>
  <si>
    <t>Buxheti I shtetit (euro)</t>
  </si>
  <si>
    <t>Totali i parashikuar në Buxhetin aktual të Shtetit (euro)</t>
  </si>
  <si>
    <t>Buxheti shtesë i parashikuar i shtetit (euro)</t>
  </si>
  <si>
    <t>Parashikuar për 2025 (euro)</t>
  </si>
  <si>
    <t>Fondet e BE-së (euro)</t>
  </si>
  <si>
    <t>Kontributet e donatorëve (euro)</t>
  </si>
  <si>
    <t xml:space="preserve">M1. Ruajtja dhe promovimi i vendeve kulturore, muzeve dhe traditave përmes zbatimit të modeleve të qëndrueshme dhe dixhitalizimit për Turizmin Kulturor </t>
  </si>
  <si>
    <t>A1. Identifikimi i vendeve kulturore dhe të trashëgimisë duke përfshirë monumentet historike, zonat arkeologjike, peizazhet me rëndësi kulturore dhe praktikat tradicionale dhe përgatitja e një platforme/regjistri ndërveprues të dixhitalizuar.</t>
  </si>
  <si>
    <t>A10. Nxitja e integrimit të teknologjive inteligjente në objektet akomoduese për efiçencën e energjisë në zonat kulturore.</t>
  </si>
  <si>
    <t>A11. Vendosja e standardeve për të siguruar shërbime me cilësi të lartë në turizmin kulturor dhe të trashëgimisë.</t>
  </si>
  <si>
    <t>M2. Promovimi i trashëgimisë minerare dhe vendeve të braktisura industriale si vlerë e shtuar për turizmin</t>
  </si>
  <si>
    <t>A1. Përgatitja e propozimeve për transformimin e minierave dhe zonave industriale të braktisura, të aksesueshme, të sigurta dhe të çojnë vlerat didaktike dhe turistike në atraksione turistike/muze/bodrume vere etj.</t>
  </si>
  <si>
    <t xml:space="preserve">A2. Të vlerësohen gjeositet dhe gjeoparqet shqiptare që mund të aspirojnë të shpallen nga UNESCO si zona të mbrojtura të UNESCO-s dhe të përgatiten propozimet përkatëse për UNESCO-n. 
</t>
  </si>
  <si>
    <t>M3 Përdorimi i teknologjive të avancuara për klasifikimin dhe diversifikimin e zonave turistike</t>
  </si>
  <si>
    <t>A.1 Përgatitja e hartave dixhitale që klasifikojnë dhe projektojnë zonat (mini destinacionet) sipas tipologjisë së produktit turistik (turizëm elitar/turizëm masiv, agroturizëm, turizëm malor, turizëm kulturor, turizëm shëndetësor, turizëm natyror, koncerte, etj.</t>
  </si>
  <si>
    <r>
      <t>A.2 Përgatitja e hartave dixhitale sipas tematikës së turizmit: identifikoni zona specifike të dedikuara për agroturizëm, koncerte, kamping, turizëm kulturor, turizmin shëndetësor, pista/shtigje natyrore/sportive, etj.) që do të përdoren për rregullimin në nivel kombëtar të lejeve sipas zonës dhe për të orientuar investimet përkatëse publike/private bazuar në tipologjinë e zonës.</t>
    </r>
    <r>
      <rPr>
        <strike/>
        <sz val="12"/>
        <rFont val="Calibri"/>
        <family val="2"/>
      </rPr>
      <t xml:space="preserve"> </t>
    </r>
  </si>
  <si>
    <t>Totali SO1</t>
  </si>
  <si>
    <t>Numri i vendeve kulturore dhe të trashëgimisë të identifikuara dhe të dokumentuara.</t>
  </si>
  <si>
    <t>Numri i vendeve të trashëgimisë kulturore të ruajtura përmes projekteve promovuese</t>
  </si>
  <si>
    <t>Numri i shtigjeve turistike të zhvilluara dhe të tregtuara me sukses çdo vit, duke nxjerrë në pah vendet kulturore dhe historike.</t>
  </si>
  <si>
    <t>Numri i sinjalistikës inteligjente me kode QR të zbatuara për ofrimin e informacionit mbi elementët kulturorë dhe historikë.</t>
  </si>
  <si>
    <t>Numri i hartave inteligjente të zhvilluara dhe funksionale</t>
  </si>
  <si>
    <t>Numri i përvojave VR të zhvilluara dhe të lançuara çdo vit për eksplorimin e turizmit në distancë të vendeve kulturore.</t>
  </si>
  <si>
    <t xml:space="preserve">Zbatohet survejimi me dron për monitorimin e vijës bregdetare dhe sigurinë në zonat kulturore </t>
  </si>
  <si>
    <t>Numri i objekteve akomoduese në zonat e caktuara kulturore të cilat kanë implementuar teknologji inteligjente për efiçiencë të energjisë</t>
  </si>
  <si>
    <t>Numri i operatorëve të turizmit kulturor dhe të trashëgimisë të certifikuar për të përmbushur standardet e cilësisë së lartë të shërbimit</t>
  </si>
  <si>
    <t>Shkalla e kënaqësisë së përdoruesve nga cilësia e shërbimeve në turizmin kulturor dhe të trashëgimisë</t>
  </si>
  <si>
    <t>1.000.000 turistë të anketuar</t>
  </si>
  <si>
    <t>Numri i projekteve të zhvilluara dhe të paraqitura për transformimin e minierave dhe zonave industriale në atraksione turistike çdo vit.</t>
  </si>
  <si>
    <t>Numri i gjeositeve të vlerësuara dhe propozimet e përgatitura të paraqitura në UNESCO çdo vit.</t>
  </si>
  <si>
    <t>Numri i hartave dixhitale të përgatitura për ndarjen e aktiviteteve kulturore dhe artistike sipas llojit të zonës turistike dhe nivelit të zhvillimit të zonës.</t>
  </si>
  <si>
    <t>M.2 Rritja e të ardhurave nga turizmi i atribuohet vendeve të trashëgimisë.</t>
  </si>
  <si>
    <t>M.3 Rritja e aktivitetit ekonomik të lidhur me turizmin në zonat e klasifikuara dhe të diversifikuara (të matura nga shpenzimet turistike, normat e zënies së hoteleve, etj.).</t>
  </si>
  <si>
    <t>Objektivi specifik 2. Zhvillimi i nënsektorit të Shëndetit dhe Mirëqënies të Turizmit duke shfrytëzuar burimet natyrore dhe terapeutike të Shqipërisë</t>
  </si>
  <si>
    <t>M1. Promovimi i zhvillimit të Turizmit Shëndetësor dhe Turizmit të mirëqënies në Shqipëri</t>
  </si>
  <si>
    <t>A.2. Zhvillimi i partneriteteve me institucionet kryesore mjekësore dhe ofruesit e kujdesit shëndetësor për të ofruar trajtime mjekësore me cilësi të lartë, operacione dhe rehabilitim.</t>
  </si>
  <si>
    <t>A.4. Sigurimi i praktikave të qëndrueshme të vjeljes për të shmangur zhdukjen e disa bimëve mjekësore</t>
  </si>
  <si>
    <t>A.7. Nxitja e krijimit të qendrave të spa-ve dhe mirëqënies që përdorin burimet natyrore shqiptare si burime, ujëra të pasura minerale etj.</t>
  </si>
  <si>
    <t>A.10. Krijimi i një marke të fortë që nxjerr në pah aspektet unike të burimeve natyrore dhe kulturore të Shqipërisë për të tregtuar në mënyrë efektive Shqipërinë si një destinacion për turizmin e shëndetit dhe mirëqenies.</t>
  </si>
  <si>
    <t>A.2. Përditësimi i kuadrit ligjor me dispozita që lejojnë dhe lehtësojnë dixhitalizimin e të dhënave mjekësore dhe zbatimin e shërbimeve të e-health për të përmirësuar efikasitetin dhe përvojën e pacientit. Për më tepër, sigurohuni që këto shërbime shëndetësore dixhitale të jenë të aksesueshme për turistët, duke rritur besimin dhe kënaqësinë e tyre me kujdesin shëndetësor gjatë vizitës, duke rritur kështu atraktivitetin e destinacionit</t>
  </si>
  <si>
    <t xml:space="preserve">
A.3. Rishikimi i politikave të sigurimit shëndetësor dhe rimbursimit për t'i bërë procedurat mjekësore më të aksesueshme dhe të përballueshme, veçanërisht për jorezidentët. Ky ndryshim synon të pozicionojë Shqipërinë si një destinacion kryesor për turizmin shëndetësor, duke siguruar që vizitorët të mund të marrin lehtësisht kujdes mjekësor të cilësisë së lartë me çmime konkurruese. Duke thjeshtuar procesin e sigurimit dhe duke ofruar përfitime të qarta për turistët mjekësorë, Shqipëria mund të tërheqë një audiencë globale që kërkon shërbime të shkëlqyera të kujdesit shëndetësor, duke kontribuar me zgjuarsi në rritjen e sektorit të saj të turizmit.</t>
  </si>
  <si>
    <t>A.4. Futja e dispozitave të nevojshme ligjore për mbrojtjen e të dhënave të pacientëve, në përputhje me standardet ndërkombëtare të mbrojtjes së të dhënave.</t>
  </si>
  <si>
    <t>M2. Dixhitalizimi dhe zhvillimi teknologjik në kuadrin e turizmit shëndetësor në Shqipëri</t>
  </si>
  <si>
    <t>Ministria e Shëndetësisë</t>
  </si>
  <si>
    <r>
      <t xml:space="preserve">MTE, </t>
    </r>
    <r>
      <rPr>
        <sz val="10"/>
        <rFont val="Arial"/>
        <family val="2"/>
      </rPr>
      <t>Ministria e Shëndetësisë</t>
    </r>
  </si>
  <si>
    <r>
      <t xml:space="preserve">MARD, </t>
    </r>
    <r>
      <rPr>
        <sz val="10"/>
        <rFont val="Arial"/>
        <family val="2"/>
      </rPr>
      <t>Ministria e Shëndetësisë</t>
    </r>
  </si>
  <si>
    <t>Ministria e Shëndetësisë MTE</t>
  </si>
  <si>
    <t>% Rritje e numrit të pacientëve ndërkombëtarë që kërkojnë procedura mjekësore në Shqipëri</t>
  </si>
  <si>
    <t>Numri i partneriteteve të krijuara me institucionet kryesore mjekësore dhe ofruesit e kujdesit shëndetësor për të ofruar trajtime mjekësore, operacione dhe rehabilitim me cilësi të lartë</t>
  </si>
  <si>
    <t>Numri i marrëveshjeve të partneritetit të nënshkruara me ofruesit e kujdesit shëndetësor</t>
  </si>
  <si>
    <t>Reduktimi i përqindjes së numrit të llojeve të bimëve mjekësore në rrezik zhdukjeje çdo vit për shkak të përmirësimit të praktikave të vjeljes së qëndrueshme.</t>
  </si>
  <si>
    <t xml:space="preserve">Numri i vendpushimeve shëndetësore miqësore me mjedisin të themeluara </t>
  </si>
  <si>
    <t xml:space="preserve">Numri i paketave të turizmit të mirëqënies të zhvilluara dhe të shitura, duke detajuar integrimin e praktikave tradicionale shqiptare të shërimit dhe shfrytëzimin e burimeve natyrore. </t>
  </si>
  <si>
    <t>Numri i qendrave të spa dhe mirëqënies të themeluara që përdorin burimet natyrore të Shqipërisë</t>
  </si>
  <si>
    <t>Numri i projekteve të ruajtjes të iniciuara me përfshirjen e komunitetit, duke përcaktuar sasinë e angazhimit dhe pjesëmarrjes së komuniteteve lokale në përpjekjet për ruajtjen e mjedisit.</t>
  </si>
  <si>
    <t>Numri i strukturave turistike të certifikuara për qëndrueshmëri dhe praktika të ndërgjegjshme për mjedisin.</t>
  </si>
  <si>
    <t>Numri i partneriteteve strategjike të krijuara me operatorët e turizmit të shëndetit dhe mirëqenies dhe fushatat promovuese të lançuara çdo vit.</t>
  </si>
  <si>
    <t>Numri i ngjarjeve të mirëqenies të organizuara çdo vit, duke përfshirë shifrat e pjesëmarrjes së pjesëmarrësve.</t>
  </si>
  <si>
    <t>Numri i bizneseve që marrin grante për miratimin e programeve të mirëqenies të bazuara në teknologji</t>
  </si>
  <si>
    <t>Korniza ligjore e përditësuar për dixhitalizimin e të dhënave të kujdesit shëndetësor dhe vendosjen e shërbimeve të e-health</t>
  </si>
  <si>
    <t>Rritja vjetore e numrit të turistëve mjekësorë që vizitojnë Shqipërinë, e matur përmes të dhënave spitalore dhe klinikave për pranimin e pacientëve jorezidentë.</t>
  </si>
  <si>
    <t>Dispozitat ligjore të prezantuara dhe të zbatuara për mbrojtjen e të dhënave të pacientëve në përputhje me standardet ndërkombëtare të mbrojtjes së të dhënave</t>
  </si>
  <si>
    <t>M.1 Rritja e të ardhurave të krijuara nga pacientët e huaj që i nënshtrohen Turizmit Shëndetësor dhe Turizmit të mirëqënies në Shqipëri</t>
  </si>
  <si>
    <t>Përmirësimi i përvojës së turizmit shëndetësor duke rritur shkallën e kënaqësisë midis turistëve shëndetësorë për shërbimet shëndetësore dixhitale</t>
  </si>
  <si>
    <t>Totali SO2</t>
  </si>
  <si>
    <t>Objektivi specifik 3. Turizmi natyror, aventuror dhe rural</t>
  </si>
  <si>
    <t>A.3. Nxitja e praktikave që certifikojnë bizneset me standarde ndërkombëtare dhe dixhitalizimi i këtyre praktikave për të lehtësuar procesin dhe për ta bërë atë sa më popullor (P.sh. Flamuri Blu)</t>
  </si>
  <si>
    <t>M1. Zhvillimi i turizmit natyror dhe aventuror dhe zgjatja e sezonit turistik</t>
  </si>
  <si>
    <t>M2 . Zhvillimi i politikave strategjike në turizëm duke përdorur të dhëna</t>
  </si>
  <si>
    <t>A.3. Zhvillimi i politikave për rritjen e qëndrueshme të turizmit</t>
  </si>
  <si>
    <t>MTE, OJQ-të dhe organizatat kombëtare</t>
  </si>
  <si>
    <t>Totali SO3</t>
  </si>
  <si>
    <t>Rritje në përqindje e numrit të vizitorëve që merren me ecje, aventura dhe aktivitete turistike sportive.</t>
  </si>
  <si>
    <t>Përmirësimi i infrastrukturës dixhitale në zonat turistike, i matur nga shpejtësia e lidhjes dhe mbulimi.</t>
  </si>
  <si>
    <t>Numri i bizneseve të certifikuara me standarde ndërkombëtare për praktikat e turizmit të qëndrueshëm</t>
  </si>
  <si>
    <t xml:space="preserve">% rritje e destinacioneve të ekoturizmit të zhvilluara dhe të mbështetura çdo vit, duke përfshirë shtigje të reja ecjeje, zona të ruajtjes së jetës së egër dhe objekte sportive aventureske. 
</t>
  </si>
  <si>
    <t>rritje me 20%</t>
  </si>
  <si>
    <t>Një bazë të dhënash kombëtare të turizmit është krijuar dhe zbatuar</t>
  </si>
  <si>
    <t>Numri i planeve strategjike të zhvilluara duke përdorur analitikën e të dhënave të mëdha për rritjen e turizmit çdo vit.
Metoda e gjurmimit: Analiza e dokumenteve të planit strategjik, raportet e integrimit nga platformat analitike të të dhënave të mëdha dhe raportet e progresit mbi zbatimin e strategjive turistike të drejtuara nga të dhënat.</t>
  </si>
  <si>
    <t>Numri i politikave të turizmit të qëndrueshëm të zhvilluara dhe të zbatuara çdo vit.
Metoda e gjurmimit: Rishikimi i dokumenteve të politikave, raportet vjetore të zbatimit të politikave dhe vlerësimet e ndikimit të këtyre politikave në rritjen dhe qëndrueshmërinë e turizmit.</t>
  </si>
  <si>
    <t xml:space="preserve">M.1 Përmirësimi i normave lokale të punësimit për shkak të sezoneve të zgjatura turistike dhe zhvillimit të turizmit natyror dhe aventuror </t>
  </si>
  <si>
    <t>M2. Rritja e të ardhurave nga turizmi dhe numri i vizitorëve për shkak të politikave strategjike të mbështetura nga të dhënat</t>
  </si>
  <si>
    <t>Objektivi specifik 4. Promovimi i turizmit rural duke lidhur vizitorët me fermat lokale dhe aktivitetet agroturistike, duke vënë theksin në prodhimin e qëndrueshëm të ushqimit.</t>
  </si>
  <si>
    <t>M1. Zhvillimi i Agroturizmit dhe Eksperiencave nga ferma në tryezë</t>
  </si>
  <si>
    <r>
      <t>A.1.</t>
    </r>
    <r>
      <rPr>
        <sz val="7"/>
        <rFont val="Calibri"/>
        <family val="2"/>
      </rPr>
      <t xml:space="preserve">   </t>
    </r>
    <r>
      <rPr>
        <sz val="12"/>
        <rFont val="Calibri"/>
        <family val="2"/>
      </rPr>
      <t>Inkurajimi i fermave që të hapin dyert për vizitorët dhe t'i angazhojnë ata në aktivitete praktike të tilla si korrja, prodhimi i djathit, mjelja etj. për të diversifikuar aktivitetet në fermë</t>
    </r>
  </si>
  <si>
    <r>
      <rPr>
        <b/>
        <sz val="12"/>
        <rFont val="Calibri"/>
        <family val="2"/>
      </rPr>
      <t xml:space="preserve">MARD, </t>
    </r>
    <r>
      <rPr>
        <sz val="12"/>
        <rFont val="Calibri"/>
        <family val="2"/>
      </rPr>
      <t>Studiues, ekspertë, akademi, organizata ndërkombëtare</t>
    </r>
  </si>
  <si>
    <t>A.2. Promovimi i konsumit të prodhimeve vendase, të freskëta, përmes nxitjes së restoranteve/hoteleve për të përdorur produkte vendore dhe mbështetur promovimin e produkteve vendase</t>
  </si>
  <si>
    <r>
      <rPr>
        <b/>
        <sz val="12"/>
        <rFont val="Calibri"/>
        <family val="2"/>
      </rPr>
      <t>MARD</t>
    </r>
    <r>
      <rPr>
        <sz val="12"/>
        <rFont val="Calibri"/>
        <family val="2"/>
      </rPr>
      <t>, MTE, IAL-të OJQ-të</t>
    </r>
  </si>
  <si>
    <t>A.3. Organizoni tregje të rregullta fermerësh dhe agrofestivale ku prodhuesit vendas mund t'u shesin mallrat e tyre direkt vizitorëve.</t>
  </si>
  <si>
    <t>A.4.   Inkurajoni dhe stimuloni fermat që të adoptojnë praktika të qëndrueshme dhe miqësore me mjedisin.</t>
  </si>
  <si>
    <t>A.5.    Çertifikimi i fermave që plotësojnë kriteret specifike të qëndrueshmërisë për të tërhequr turistë të ndërgjegjshëm për mjedisin.</t>
  </si>
  <si>
    <t>A.6 Mbështetni zhvillimin e aplikacioneve  që lehtësojnë përvojat nga ferma në tryezë për turistët dhe popullsinë shqiptare</t>
  </si>
  <si>
    <t>A.7 Promovoni organe ndërkombëtare të çertifikuara të dedikuara dhe të orientuara drejt tregut për të certifikuar ofruesit vendas.</t>
  </si>
  <si>
    <t>A.8 Projektimi dhe zhvillimi i një hapësire inovative të bazuar në natyrë “turizëm pune” që përfaqëson markën “made-in-Albania”, ku nomadët vendas, dixhitalë dhe turistët mund të bashkohen në një përvojë unike mjedisore dhe socio-ekonomike. Prototipi i parë do të vendoset në Vlorë ose në një bashki tjetër UTM (Misioni i Tranzicionit Urban), më pas do të zgjerohet globalisht për të rihapur markën dhe reputacionin shqiptar në mbarë botën. Kjo hapësirë ​​do të përfaqësojë një praktikë më të mirë në drejtim të zbutjes dhe përshtatjes klimatike, transformimit rigjenerues të hapësirave dhe ndikimit ESG. Ai do të përfshijë: sistemet inovative të ndërtimit, bujqësisë dhe tregut ushqimor, lëvizshmërinë e qëndrueshme, menaxhimin e ujit dhe mbeturinave, mikpritjen dhe aktivitetet rigjeneruese rekreative (si mirëqenia, joga, meditimi, pushimet sportive dhe kështu me radhë).</t>
  </si>
  <si>
    <r>
      <t>MTE,</t>
    </r>
    <r>
      <rPr>
        <sz val="12"/>
        <rFont val="Calibri"/>
        <family val="2"/>
      </rPr>
      <t xml:space="preserve"> Bashkitë</t>
    </r>
  </si>
  <si>
    <r>
      <t xml:space="preserve">MARD, </t>
    </r>
    <r>
      <rPr>
        <sz val="12"/>
        <rFont val="Calibri"/>
        <family val="2"/>
      </rPr>
      <t>MTE, IAL, OJQ</t>
    </r>
  </si>
  <si>
    <t>A.1.  Ofrimi i turneve dhe aktiviteteve në ferma që përfshijnë vizitorët në detyra ndërvepruese si mbledhja e të korrave, prodhimi i djathit dhe mjelja, ndër të tjera.</t>
  </si>
  <si>
    <t>M2. Promovimi i turizmit në zonat rurale nëpërmjet lidhjes së turistëve me aktivitetet bujqësore lokale dhe eksperiencat agroturistike, duke nxjerrë në pah metodat e qëndrueshme të prodhimit të ushqimit.</t>
  </si>
  <si>
    <t>A.2. Nxitja e ngrënies nga ferma në tryezë, bazuar në promovimin e konsumit të produkteve të freskëta me burim lokal</t>
  </si>
  <si>
    <t>A.3. Çertifikimi i fermerëve për të hyrë në tregjet e zhvilluara evropiane nëpërmjet nxitjes së tyre për praktika të qëndrueshme dhe miqësore me mjedisin.</t>
  </si>
  <si>
    <r>
      <rPr>
        <b/>
        <sz val="12"/>
        <rFont val="Calibri"/>
        <family val="2"/>
      </rPr>
      <t xml:space="preserve">MARD, </t>
    </r>
    <r>
      <rPr>
        <sz val="12"/>
        <rFont val="Calibri"/>
        <family val="2"/>
      </rPr>
      <t xml:space="preserve">MTE, organizatat ndërkombëtare </t>
    </r>
  </si>
  <si>
    <r>
      <rPr>
        <b/>
        <sz val="12"/>
        <rFont val="Calibri"/>
        <family val="2"/>
      </rPr>
      <t xml:space="preserve">MARD, </t>
    </r>
    <r>
      <rPr>
        <sz val="12"/>
        <rFont val="Calibri"/>
        <family val="2"/>
      </rPr>
      <t>OJQ</t>
    </r>
  </si>
  <si>
    <t>A.4.  Promovimi i turizmit rural duke lidhur vizitorët me fermat lokale dhe aktivitetet agroturistike, duke theksuar prodhimin e qëndrueshëm të ushqimit</t>
  </si>
  <si>
    <r>
      <rPr>
        <b/>
        <sz val="12"/>
        <rFont val="Calibri"/>
        <family val="2"/>
      </rPr>
      <t>MTE</t>
    </r>
    <r>
      <rPr>
        <sz val="12"/>
        <rFont val="Calibri"/>
        <family val="2"/>
      </rPr>
      <t>, Ndërinstitucione, Fondacione, Akademi, etj.</t>
    </r>
  </si>
  <si>
    <t>A.5.   Instalimi i ekraneve për të promovuar turizmin në Shqipëri 24 orë në ditë</t>
  </si>
  <si>
    <r>
      <rPr>
        <b/>
        <sz val="12"/>
        <rFont val="Calibri"/>
        <family val="2"/>
      </rPr>
      <t>MTE,</t>
    </r>
    <r>
      <rPr>
        <sz val="12"/>
        <rFont val="Calibri"/>
        <family val="2"/>
      </rPr>
      <t xml:space="preserve"> Bashkitë</t>
    </r>
  </si>
  <si>
    <t>A.6.   Përdorimi i platformave dixhitale dhe kanaleve të mediave sociale mund të rrisë ndjeshëm shikueshmërinë e Shqipërisë</t>
  </si>
  <si>
    <r>
      <rPr>
        <b/>
        <sz val="12"/>
        <rFont val="Calibri"/>
        <family val="2"/>
      </rPr>
      <t xml:space="preserve">MTE, </t>
    </r>
    <r>
      <rPr>
        <sz val="12"/>
        <rFont val="Calibri"/>
        <family val="2"/>
      </rPr>
      <t>Bashkitë</t>
    </r>
  </si>
  <si>
    <t>A.7.   Organizimi i festivaleve të ndryshme kulturore në zonat rurale</t>
  </si>
  <si>
    <r>
      <rPr>
        <b/>
        <sz val="12"/>
        <rFont val="Calibri"/>
        <family val="2"/>
      </rPr>
      <t xml:space="preserve">Ministër i Shtetit për Pushtetin Vendor, </t>
    </r>
    <r>
      <rPr>
        <sz val="12"/>
        <rFont val="Calibri"/>
        <family val="2"/>
      </rPr>
      <t>Bashkitë</t>
    </r>
  </si>
  <si>
    <t>A.8. Promovimi dhe zhvillimi i ngjarjeve të produkteve tipike lokale (Dita e Rakisë, Dita e Mollës etj)</t>
  </si>
  <si>
    <r>
      <t xml:space="preserve">MARD, </t>
    </r>
    <r>
      <rPr>
        <sz val="12"/>
        <rFont val="Calibri"/>
        <family val="2"/>
      </rPr>
      <t>Bashkitë</t>
    </r>
  </si>
  <si>
    <t>A.9. Analizimi dhe synimi i tregjeve specifike/të veçanta të turizmit për strategji efektive marketingu</t>
  </si>
  <si>
    <t>GSTC, Intern Inst, OJQ IAL</t>
  </si>
  <si>
    <t>A.1. Promovimi nëpërmjet eventeve të ndryshme për të promovuar kombinimin e përvojave agroturistike me vizitat në vendet kulturore dhe historike</t>
  </si>
  <si>
    <r>
      <rPr>
        <b/>
        <sz val="12"/>
        <rFont val="Calibri"/>
        <family val="2"/>
      </rPr>
      <t>MTE</t>
    </r>
    <r>
      <rPr>
        <sz val="12"/>
        <rFont val="Calibri"/>
        <family val="2"/>
      </rPr>
      <t>, MARD, Ministër i Shtetit për Pushtetin Vendor, Bashkitë</t>
    </r>
  </si>
  <si>
    <r>
      <t xml:space="preserve">A.2. </t>
    </r>
    <r>
      <rPr>
        <sz val="7"/>
        <rFont val="Calibri"/>
        <family val="2"/>
      </rPr>
      <t xml:space="preserve"> </t>
    </r>
    <r>
      <rPr>
        <sz val="12"/>
        <rFont val="Calibri"/>
        <family val="2"/>
      </rPr>
      <t>Futja e lëndëve specifike në programet arsimore që fokusohen në praktikat e qëndrueshme bujqësore, biodiversitetin dhe ruajtjen e metodave tradicionale bujqësore</t>
    </r>
  </si>
  <si>
    <r>
      <rPr>
        <b/>
        <sz val="12"/>
        <rFont val="Calibri"/>
        <family val="2"/>
      </rPr>
      <t>MARD</t>
    </r>
    <r>
      <rPr>
        <sz val="12"/>
        <rFont val="Calibri"/>
        <family val="2"/>
      </rPr>
      <t>, MES, IAL</t>
    </r>
  </si>
  <si>
    <r>
      <t xml:space="preserve">A.3. </t>
    </r>
    <r>
      <rPr>
        <sz val="7"/>
        <rFont val="Calibri"/>
        <family val="2"/>
      </rPr>
      <t xml:space="preserve"> </t>
    </r>
    <r>
      <rPr>
        <sz val="12"/>
        <rFont val="Calibri"/>
        <family val="2"/>
      </rPr>
      <t>Zhvillimi i një marke të fortë për agroturizmin shqiptar që nxjerr në pah veçantinë e produkteve të saj bujqësore, kuzhinës dhe peizazheve rurale</t>
    </r>
  </si>
  <si>
    <t xml:space="preserve">M3. Zhvillimi i Bujqësisë së Qëndrueshme </t>
  </si>
  <si>
    <t>A.4.   Mbështetja e pjesëmarrjes së fermerëve rural dhe organizatave të tyre në panairet ndërkombëtare të ushqimit dhe udhëtimit, si dhe bashkëpunimet me agjencitë e udhëtimit</t>
  </si>
  <si>
    <t>A.5    Angazhimi i komuniteteve lokale në zhvillimin dhe menaxhimin e aktiviteteve agroturistike</t>
  </si>
  <si>
    <t>Ministër i Shtetit për Pushtetin Vendor, Bashkitë</t>
  </si>
  <si>
    <t>A.6.   Vendosja e standardeve të cilësisë dhe certifikimit për institucionet agroturistike për të siguruar eksperienca me cilësi të lartë për turistët</t>
  </si>
  <si>
    <r>
      <rPr>
        <b/>
        <sz val="12"/>
        <rFont val="Calibri"/>
        <family val="2"/>
      </rPr>
      <t>MTE,</t>
    </r>
    <r>
      <rPr>
        <sz val="12"/>
        <rFont val="Calibri"/>
        <family val="2"/>
      </rPr>
      <t xml:space="preserve"> IAL, MARD, OJQ</t>
    </r>
  </si>
  <si>
    <t>A.1. Trajnoni komunitetet dhe bizneset në praktika të qëndrueshme.</t>
  </si>
  <si>
    <t>A.2. Zhvilloni modele turistike miqësore me mjedisin dhe mbështesni praktikat e biznesit të gjelbër.</t>
  </si>
  <si>
    <r>
      <rPr>
        <b/>
        <sz val="12"/>
        <rFont val="Calibri"/>
        <family val="2"/>
      </rPr>
      <t xml:space="preserve">MTE, </t>
    </r>
    <r>
      <rPr>
        <sz val="12"/>
        <rFont val="Calibri"/>
        <family val="2"/>
      </rPr>
      <t>IAL, OJQ</t>
    </r>
  </si>
  <si>
    <t>A.3. Prezantoni aplikacione për monitorimin e gjurmëve të karbonit të turistëve.</t>
  </si>
  <si>
    <r>
      <rPr>
        <b/>
        <sz val="12"/>
        <rFont val="Calibri"/>
        <family val="2"/>
      </rPr>
      <t>MTE,</t>
    </r>
    <r>
      <rPr>
        <sz val="12"/>
        <rFont val="Calibri"/>
        <family val="2"/>
      </rPr>
      <t xml:space="preserve"> Bashki,MIE</t>
    </r>
  </si>
  <si>
    <t>M4. Promovimi i turizmit të qëndrueshëm dhe menaxhimit të mjedisit përmes praktikave dhe inovacionit miqësor ndaj mjedisit</t>
  </si>
  <si>
    <r>
      <rPr>
        <b/>
        <sz val="12"/>
        <rFont val="Calibri"/>
        <family val="2"/>
      </rPr>
      <t>MTE</t>
    </r>
    <r>
      <rPr>
        <sz val="12"/>
        <rFont val="Calibri"/>
        <family val="2"/>
      </rPr>
      <t>, Shoqatat e Operatorëve Turistë</t>
    </r>
  </si>
  <si>
    <t>A.5. Zhvillimi i politikave të qëndrueshme për të promovuar bizneset turistike që fokusohen në prodhimin organik të bazuar në kërkime</t>
  </si>
  <si>
    <t>IAL, OJQ, Akademi</t>
  </si>
  <si>
    <t>A.6. Investoni në infrastrukturë për ruajtjen e mjedisit.</t>
  </si>
  <si>
    <t>MIE, bashki</t>
  </si>
  <si>
    <t>A.7. Zhvillimi i sistemeve të menaxhimit të mbetjeve</t>
  </si>
  <si>
    <t xml:space="preserve">MIE, bashki </t>
  </si>
  <si>
    <t>A.8. Mbështet operatorët turistikë dhe agjencitë turistike për ndërtimin dhe promovimin e paketave turistike miqësore me mjedisin dhe për sezonin e ulët.</t>
  </si>
  <si>
    <r>
      <rPr>
        <b/>
        <sz val="12"/>
        <rFont val="Calibri"/>
        <family val="2"/>
      </rPr>
      <t>MTE,</t>
    </r>
    <r>
      <rPr>
        <sz val="12"/>
        <rFont val="Calibri"/>
        <family val="2"/>
      </rPr>
      <t xml:space="preserve"> IAL, OJQ</t>
    </r>
  </si>
  <si>
    <t>A.9. Nxitja e praktikave të qëndrueshme turistike që minimizojnë ndikimet negative mjedisore dhe sociale.</t>
  </si>
  <si>
    <r>
      <rPr>
        <b/>
        <sz val="12"/>
        <rFont val="Calibri"/>
        <family val="2"/>
      </rPr>
      <t xml:space="preserve">MTE, </t>
    </r>
    <r>
      <rPr>
        <sz val="12"/>
        <rFont val="Calibri"/>
        <family val="2"/>
      </rPr>
      <t>MF, IAL, OJQ</t>
    </r>
  </si>
  <si>
    <t>Numri i fermave që marrin pjesë në programin e agroturizmit arsimor dhe rekreativ, së bashku me numrin e vizitorëve dhe vlerësimet e kënaqësisë së programit çdo vit duke ndjekur  një regjistër dixhital ku të gjitha fermat pjesëmarrëse regjistrohen dhe raportojnë numrin e vizitorëve në baza të rregullta (mujore ose tremujore).</t>
  </si>
  <si>
    <t>Numri i restoranteve dhe hoteleve që marrin pjesë në programe që nxisin përdorimin e produkteve lokale</t>
  </si>
  <si>
    <t>Numri i tregjeve të fermerëve dhe agrofestivaleve të organizuara çdo vit</t>
  </si>
  <si>
    <t>Numri i fermave të çertifikuara sipas standardeve të praktikave të qëndrueshme dhe miqësore me mjedisin çdo vit.</t>
  </si>
  <si>
    <t>Numri i fermave që arrijnë certifikimin e qëndrueshmërisë çdo vit.</t>
  </si>
  <si>
    <t>Numri i aplikacioneve nga ferma në tryezë të zhvilluara dhe të përdorura në mënyrë aktive nga turistët dhe banorët lokalë çdo vit duke zhvilluar aplikacione nga ferma në tryezë përmes përdoruesve aktivë mujorë, kohëzgjatjeve të sesioneve dhe anketave të kënaqësisë së përdoruesve për të vlerësuar angazhimin dhe efektivitetin.</t>
  </si>
  <si>
    <t>M.1 Rritje në përqindje e të ardhurave të fituara nga fermerët dhe prodhuesit vendas nëpërmjet shitjeve direkte për turistët dhe pjesëmarrjes në tregjet e fermerëve dhe agrofestivalet.</t>
  </si>
  <si>
    <t>Krijimi i një sistemi gjurmimi për të monitoruar numrin e ofruesve vendas që marrin çertifikime nga organe ndërkombëtare të dedikuara çdo vit, duke matur rritjen e ofruesve të certifikuar dhe duke vlerësuar ndikimin në treg të këtyre çertifikimeve.</t>
  </si>
  <si>
    <t>Prototipi u krijua</t>
  </si>
  <si>
    <t xml:space="preserve">Numri i fermave që ofrojnë turne dhe aktivitete interaktive, të gjurmuara çdo vit për të matur rritjen e ofertave turistike të bazuara në ferma.
</t>
  </si>
  <si>
    <t>Numri i restoranteve dhe hoteleve që marrin pjesë në programin nga ferma në tryezë, i matur çdo vit për të vlerësuar shkallën e adoptimit të iniciativave vendore të burimeve.</t>
  </si>
  <si>
    <t>Numri i fermerëve të çertifikuar çdo vit për të përmbushur standardet e tregut evropian nëpërmjet praktikave të qëndrueshme dhe miqësore me mjedisin.</t>
  </si>
  <si>
    <t>Rritja e numrit të vizitave të turizmit rural të lidhur me fermat lokale dhe aktivitetet agroturistike çdo vit nga mbledhja e të dhënave përmes anketave të vizitorëve dhe rezervimeve në fermat pjesëmarrëse, dhe monitorimi i rritjes vjetore të regjistrimeve të turistëve në vendet agroturistike.</t>
  </si>
  <si>
    <t xml:space="preserve">Numri i ekraneve të instaluara </t>
  </si>
  <si>
    <t>të paktën 7 bashki kanë krijuar platforma dixhitale</t>
  </si>
  <si>
    <t>Rritja e numrit të turistëve që vizitojnë zonat rurale dhe marrin pjesë në aktivitete agroturistike</t>
  </si>
  <si>
    <t>Numri i festivaleve kulturore të organizuara në zonat rurale çdo vit.
Metoda e gjurmimit Mbani një kalendar të detajuar të ngjarjeve dhe mblidhni të dhëna për pjesëmarrjen për çdo festival për të matur rritjen vjetore të aktiviteteve kulturore të organizuara në zonat rurale.</t>
  </si>
  <si>
    <t xml:space="preserve"> të paktën 2 festivale/vit</t>
  </si>
  <si>
    <t>Numri i ngjarjeve të produkteve vendore të organizuara çdo vit, si Dita e Rakisë dhe Dita e Mollës.
Metoda e gjurmimit Gjurmo frekuencën dhe shkallën e ngjarjeve të produkteve vendore përmes regjistrimeve dhe regjistrimeve të pjesëmarrjes, duke vlerësuar rritjen dhe diversitetin e këtyre ngjarjeve nga viti në vit.</t>
  </si>
  <si>
    <t>Nr i fushatave të marketingut të përshtatura për tregje të veçanta, të matura me numrin e fushatave të synuara të nisura çdo vit. Metoda e gjurmimit: Analizoni të dhënat e fushatës për të vlerësuar nivelet e angazhimit dhe normat e konvertimit në tregjet e veçanta të synuara.</t>
  </si>
  <si>
    <t>Numri i ngjarjeve të organizuara</t>
  </si>
  <si>
    <t xml:space="preserve"> 10 ngjarje/në vit</t>
  </si>
  <si>
    <t>Numri i programeve apo lëndëve të reja arsimore të prezantuara që fokusohen në bujqësinë e qëndrueshme, biodiversitetin dhe metodat tradicionale. Metoda e gjurmimit Monitoroni zbatimin dhe regjistrimin e studentëve në këto programe çdo vit për të vlerësuar shtrirjen dhe interesin.</t>
  </si>
  <si>
    <t xml:space="preserve">Numri i markës agroturistike shqiptare të regjistruar. Metoda e gjurmimit: Monitoroni shkallën e adoptimit të markës midis bizneseve vendase dhe njohjen e saj në anketat e tregut për të vlerësuar ndikimin dhe dukshmërinë e saj në promovimin e veçantisë bujqësore të Shqipërisë.
</t>
  </si>
  <si>
    <t>1 markë e regjistruar</t>
  </si>
  <si>
    <t>M.3 Përmirësimi i vlerësimeve të kënaqësisë së turistëve për institucionet e certifikuara të agroturizmit</t>
  </si>
  <si>
    <t>20 pikë</t>
  </si>
  <si>
    <t>Numri i fermerëve të mbështetur për të marrë pjesë në panaire</t>
  </si>
  <si>
    <t>Numri i organizatave të komunitetit lokal të përfshirë në mënyrë aktive në aktivitetet agroturistike çdo vit. Metoda e Gjurmimit: Anketat vjetore të vendeve të agroturizmit për të regjistruar pjesëmarrjen e komunitetit dhe rolet menaxhuese, duke siguruar angazhim dhe kontribut të qëndrueshëm lokal në zhvillimin e turizmit.</t>
  </si>
  <si>
    <t xml:space="preserve">Numri i stabilimenteve agroturistike që marrin standarde të cilësisë dhe certifikim  </t>
  </si>
  <si>
    <t>Numri i anëtarëve të komunitetit dhe pronarëve të bizneseve të trajnuar për praktika të qëndrueshme çdo vit.
Metoda e gjurmimit Të dhënat e frekuentimit të trajnimit, vlerësimet para dhe pas trajnimit dhe anketat vijuese për të matur adoptimin dhe ndikimin e praktikave të qëndrueshme brenda komuniteteve dhe bizneseve.</t>
  </si>
  <si>
    <t>Numri i modeleve të turizmit miqësor ndaj mjedisit të zhvilluara dhe praktikave të biznesit të gjelbër të adoptuar.
Metoda e përcjelljes: Anketa dhe raporte vjetore nga bizneset turistike për të vlerësuar zbatimin e praktikave eko-miqësore dhe zhvillimin e modeleve të reja të turizmit të qëndrueshëm.</t>
  </si>
  <si>
    <t>Numri i shkarkimeve të aplikacioneve dhe përdoruesve aktivë që monitorojnë gjurmën e tyre të karbonit gjatë udhëtimit. Metoda e gjurmimit: Monitoroni statistikat mujore të shkarkimeve të aplikacioneve, përdoruesve aktivë dhe niveleve të angazhimit për të vlerësuar tendencat e adoptimit dhe përdorimit.</t>
  </si>
  <si>
    <t>200/vit</t>
  </si>
  <si>
    <t>Numri i paketave turistike eko-miqësore të ofruara gjatë sezoneve të ulëta, të regjistruara përmes platformave të komunikimit online. Metoda e gjurmimit: Vlerësoni çdo vit numrin dhe diversitetin e paketave turistike miqësore me mjedisin të promovuara në platforma dhe gjurmoni shkallën e adoptimit midis agjencive dhe operatorëve turistikë.</t>
  </si>
  <si>
    <t>M.4 Përqindja e rënies në gjurmën e përgjithshme të karbonit të aktiviteteve turistike brenda rajonit ose destinacionit, krahasuar me një vit bazë.</t>
  </si>
  <si>
    <t>Numri i bizneseve turistike që miratojnë politika të qëndrueshme dhe angazhohen në prodhimin organik. Metoda e gjurmimit: Monitoroni rritjen vjetore të bizneseve turistike të certifikuara që përfshijnë praktika të qëndrueshme dhe prodhim organik në operacionet e tyre.</t>
  </si>
  <si>
    <t>Numri i projekteve të iniciuara për ruajtjen e mjedisit. Metoda e gjurmimit: Gjurmimi vjetor i numrit dhe llojit të projekteve të infrastrukturës së ruajtjes të nisura, duke përfshirë detaje mbi vendndodhjen, shtrirjen dhe shumën e investimit.</t>
  </si>
  <si>
    <t>Numri i sistemeve të menaxhimit të mbetjeve për zonat turistike të zhvilluara</t>
  </si>
  <si>
    <t>Numri i paketave turistike miqësore me mjedisin dhe në sezonin e ulët të ofruara nga operatorët dhe agjencitë. Metoda e gjurmimit: Mblidhni të dhëna për rritjen vjetore të paketave turistike miqësore me mjedisin dhe sezonin e ulët të regjistruara pranë autoriteteve turistike dhe monitoroni shpërndarjen dhe normat e marrjes së tyre sezonale.</t>
  </si>
  <si>
    <t>Rritje në përqindje e bizneseve turistike që adoptojnë praktika të qëndrueshme të certifikuara çdo vit. Metoda e gjurmimit: Monitoroni numrin e certifikatave të lëshuara për bizneset turistike për praktika të qëndrueshme çdo vit dhe vlerësoni përputhjen e tyre nëpërmjet vlerësimeve të rregullta.</t>
  </si>
  <si>
    <t>Objektivi specifik 5. Zhvillimi i produkteve dhe shërbimeve turistike të veçanta me fokus në kulinari</t>
  </si>
  <si>
    <t>M1. Promovimi i kuzhinës së përvojës rurale</t>
  </si>
  <si>
    <t>A.2.Organizimi i turneve të kuzhinës që lejojnë turistët të eksplorojnë kuzhinat lokale, të vizitojnë tregjet tradicionale dhe të mësojnë rreth përbërësve vendas dhe metodave të gatimit</t>
  </si>
  <si>
    <t>A.3. Kapitalizimi i traditës së prodhimit të verës në Shqipëri duke ofruar turne degustimi të verës që përfshijnë vizita në vreshta dhe bodrume</t>
  </si>
  <si>
    <t>A.4. Pritja e festivaleve dhe tregjeve që festojnë produktet dhe traditat bujqësore vendase.</t>
  </si>
  <si>
    <r>
      <t>A.5.</t>
    </r>
    <r>
      <rPr>
        <sz val="7"/>
        <rFont val="Calibri"/>
        <family val="2"/>
      </rPr>
      <t xml:space="preserve">   </t>
    </r>
    <r>
      <rPr>
        <sz val="12"/>
        <rFont val="Calibri"/>
        <family val="2"/>
      </rPr>
      <t>Krijoni shtigje kulinare që udhëzojnë turistët nëpër rajone të njohura për pjatat, përbërësit ose traditat specifike të kuzhinës</t>
    </r>
  </si>
  <si>
    <t>A.6.   Ofroni kurse gatimi ku vizitorët mund të mësojnë të përgatisin gatime tradicionale shqiptare.</t>
  </si>
  <si>
    <t>A.1. Kryeni kërkime për të kuptuar tendencat e tregut dhe preferencat e turistëve në turizmin e kuzhinës.</t>
  </si>
  <si>
    <r>
      <rPr>
        <b/>
        <sz val="12"/>
        <rFont val="Calibri"/>
        <family val="2"/>
      </rPr>
      <t>MTE</t>
    </r>
    <r>
      <rPr>
        <sz val="12"/>
        <rFont val="Calibri"/>
        <family val="2"/>
      </rPr>
      <t>, Academi, OJQ</t>
    </r>
  </si>
  <si>
    <t>M2. Hulumtimi dhe Zhvillimi i Turizmit Kulinar</t>
  </si>
  <si>
    <t>A.2. Inovoni dhe zhvilloni produkte të reja turistike të kuzhinës bazuar në njohuritë kërkimore</t>
  </si>
  <si>
    <t>A.3.   Ofroni trajnime dhe mbështetje për prodhuesit vendas, shefat e kuzhinës dhe operatorët turistikë për të siguruar përvoja kulinare me cilësi të lartë.</t>
  </si>
  <si>
    <r>
      <rPr>
        <b/>
        <sz val="12"/>
        <rFont val="Calibri"/>
        <family val="2"/>
      </rPr>
      <t>MTE</t>
    </r>
    <r>
      <rPr>
        <sz val="12"/>
        <rFont val="Calibri"/>
        <family val="2"/>
      </rPr>
      <t>, MARD, Ministri i Shtetit për Sipërmarrjen dhe Klimën e Biznesit, MECI, Akademia, OJQ-të,</t>
    </r>
  </si>
  <si>
    <t>A4. Regjistroni dhe certifikoni produktet tipike lokale (STG)</t>
  </si>
  <si>
    <t>Numri i tureve kulinare të organizuara</t>
  </si>
  <si>
    <t>Numri i studimeve të projektit të përfunduara dhe mundësitë e qëndrimit në fermë të krijuara çdo vit. Metoda e gjurmimit: Regjistroni përfundimin e çdo studimi të projektit dhe gjurmoni krijimin e mundësive të reja të qëndrimit në fermë për të matur shkallën e zbatimit dhe reagimet e pjesëmarrësve për vlerësimin e cilësisë.</t>
  </si>
  <si>
    <t>Numri i turneve të degustimit të verës të kryera dhe numri i pjesëmarrësve të përfshirë në këto turne çdo vit. Metoda e gjurmimit: Ruani të dhënat e regjistrimit për çdo turne për të monitoruar përqindjet e pjesëmarrjes dhe përdorni anketat e pjesëmarrësve për të matur kënaqësinë dhe për të mbledhur njohuri për përmirësim të vazhdueshëm.</t>
  </si>
  <si>
    <t>Numri i festivaleve dhe tregjeve të organizuara që festojnë produktet dhe traditat bujqësore vendase.</t>
  </si>
  <si>
    <t>M.1 Rritje në përqindje e numrit të turistëve që marrin pjesë në eksperiencat e kuzhinës rurale, si qëndrime në ferma, turne kulinarie dhe klasa gatimi, krahasuar me një vit më parë.</t>
  </si>
  <si>
    <t>Numri i shtigjeve të kuzhinës të zhvilluara dhe numri i turistëve që marrin pjesë në këto shtigje çdo vit. Metoda e gjurmimit: Përdorni mjetet dixhitale të gjurmimit për të mbledhur të dhëna mbi përdorimin e shtigjeve dhe reagimet e pjesëmarrësve për të vlerësuar popullaritetin dhe kënaqësinë me përvojat e kuzhinës.</t>
  </si>
  <si>
    <t>Numri i klasave të gatimit të zhvilluara dhe pjesëmarrësve të regjistruar çdo vit. Metoda e gjurmimit: Mbani shënime për oraret e klasave, regjistrimet e pjesëmarrësve dhe reagimet për të monitoruar nivelet e angazhimit dhe kënaqësisë.</t>
  </si>
  <si>
    <t>Numri i studimeve kërkimore të kryera për të kuptuar tendencat e tregut dhe preferencat e turistëve në turizmin e kuzhinës.</t>
  </si>
  <si>
    <t>Shkalla e kënaqësisë së turistëve për eksperiencat e kuzhinës në Shqipëri.</t>
  </si>
  <si>
    <t>Numri i produkteve vendase të regjistruara dhe të certifikuara si specialitete tradicionale të garantuara (STG)</t>
  </si>
  <si>
    <t>Rritje 10% e kulinarisë ose krijimi i 10 produkteve të reja</t>
  </si>
  <si>
    <t>M.2 Rritje në përqindje në adoptimin dhe shfrytëzimin e produkteve dhe përvojave të reja turistike kulinare të zhvilluara nga turistët, krahasuar me ofertat ekzistuese.</t>
  </si>
  <si>
    <t>Objektivi specifik 6. Zhvillimi i aftësive në turizëm dhe bashkëpunim</t>
  </si>
  <si>
    <t>M1. Zhvillimi i aftësive të nevojshme për zhvillimin e nën-sektorëve të identifikuar  S3 të turizmit</t>
  </si>
  <si>
    <t>A.1.   Krijimi i një institucioni të specializuar të fokusuar në arsimin e lartë në studimet e turizmit.</t>
  </si>
  <si>
    <t>A.2. Mbështetni ngritjen e aftësive dhe rikualifikimin për të përmirësuar kualifikimet dhe aftësitë e fuqisë punëtore përmes programeve të trajnimit, duke përfshirë trajnimin e vazhdueshëm të stafit të mikpritjes për të ofruar shërbime cilësore.</t>
  </si>
  <si>
    <r>
      <rPr>
        <b/>
        <sz val="12"/>
        <rFont val="Calibri"/>
        <family val="2"/>
      </rPr>
      <t>MTE</t>
    </r>
    <r>
      <rPr>
        <sz val="12"/>
        <rFont val="Calibri"/>
        <family val="2"/>
      </rPr>
      <t>, MES, MEKI, IAL, OJQ</t>
    </r>
  </si>
  <si>
    <t>A.3.  Nxitja për të tërhequr profesionistë të rinj për të punuar në nënsektorët S3 të sektorit të turizmit.</t>
  </si>
  <si>
    <t>A.1. Programet e Angazhimit të Rinisë dhe Zhvillimit të Karrierës në sektorin e turizmit, me fokus në turizmin kulturor.</t>
  </si>
  <si>
    <r>
      <rPr>
        <b/>
        <sz val="12"/>
        <rFont val="Calibri"/>
        <family val="2"/>
      </rPr>
      <t xml:space="preserve">Ministri i Shtetit për Rininë, </t>
    </r>
    <r>
      <rPr>
        <sz val="12"/>
        <rFont val="Calibri"/>
        <family val="2"/>
      </rPr>
      <t>MTE, MEKI, IAL</t>
    </r>
  </si>
  <si>
    <r>
      <rPr>
        <b/>
        <sz val="10"/>
        <rFont val="Arial"/>
        <family val="2"/>
      </rPr>
      <t>MTE</t>
    </r>
    <r>
      <rPr>
        <sz val="10"/>
        <rFont val="Arial"/>
        <family val="2"/>
      </rPr>
      <t>, Ministri i Shtetit për Rininë</t>
    </r>
  </si>
  <si>
    <t>A.3. Harta e aftësive të nevojshme dhe zhvillimi i programeve të trajnimit.</t>
  </si>
  <si>
    <t>M2. Trajnim dhe Përmirësim i Vazhdueshëm në Turizmin Kulturor</t>
  </si>
  <si>
    <t>A.4. Përafrimi i kurrikulave universitare me nevojat e industrisë në këtë sektor.</t>
  </si>
  <si>
    <r>
      <rPr>
        <b/>
        <sz val="10"/>
        <rFont val="Arial"/>
        <family val="2"/>
      </rPr>
      <t>MES</t>
    </r>
    <r>
      <rPr>
        <sz val="10"/>
        <rFont val="Arial"/>
        <family val="2"/>
      </rPr>
      <t>, IAL, MF, MTE</t>
    </r>
  </si>
  <si>
    <t>A.5. Krijimi i programeve të specializuara arsimore dhe standardeve të trajnimit me cilësi të lartë për guidën turistike etj.</t>
  </si>
  <si>
    <r>
      <rPr>
        <b/>
        <sz val="10"/>
        <rFont val="Arial"/>
        <family val="2"/>
      </rPr>
      <t>MTM</t>
    </r>
    <r>
      <rPr>
        <sz val="10"/>
        <rFont val="Arial"/>
        <family val="2"/>
      </rPr>
      <t>, MASH, IAL, NAVETQ, MEKI,</t>
    </r>
  </si>
  <si>
    <t>A.6. Krijoni programe edukative dhe organizoni ngjarje që fokusohen në rëndësinë kulturore dhe historike të vendeve, duke përfshirë seminare, festivale kulturore, ekspozita dhe rishfaqje të ngjarjeve historike.</t>
  </si>
  <si>
    <r>
      <rPr>
        <b/>
        <sz val="12"/>
        <rFont val="Calibri"/>
        <family val="2"/>
      </rPr>
      <t>MTE</t>
    </r>
    <r>
      <rPr>
        <sz val="12"/>
        <rFont val="Calibri"/>
        <family val="2"/>
      </rPr>
      <t>, Bashkitë, Organizatat Ndërkombëtare, IAL-të, OJQ-të</t>
    </r>
  </si>
  <si>
    <t>A.7. Trajnime të vazhdueshme për sigurimin e cilësisë</t>
  </si>
  <si>
    <t xml:space="preserve">TURIZMI I QËNDRUESHËM totali </t>
  </si>
  <si>
    <t>M.1 Rritje në vlerësimet e kënaqësisë së klientit dhe reagimet në lidhje me cilësinë e shërbimeve të ofruara nga profesionistët në nënsektorët S3, duke reflektuar aftësi  të zgjeruara.</t>
  </si>
  <si>
    <t>Krijohet një institucion i specializuar i fokusuar në arsimin e lartë në studimet e turizmit.</t>
  </si>
  <si>
    <t>Numri i programeve të trajnimit të zbatuara për kualifikimin e fuqisë punëtore dhe rritjen e aftësive në sektorin e mikpritjes</t>
  </si>
  <si>
    <t xml:space="preserve"> Numri i programeve nxitëse për të tërhequr profesionistë të rinj për të punuar në nënsektorët S3 të sektorit të turizmit.</t>
  </si>
  <si>
    <t>Rritja e shkallës së angazhimit të të rinjve në sektorin e turizmit (të ndara sipas llojit të turizmit)</t>
  </si>
  <si>
    <t>Numri i analizave të hartës së aftësive të përfunduara dhe programeve të trajnimit të zhvilluara çdo vit. Metoda e gjurmimit: Gjurmo përfundimin e vlerësimeve të aftësive dhe nisjen e programeve të reja të trajnimit, duke matur shkallën e pjesëmarrjes dhe efektivitetin e programit përmes anketave vijuese dhe aplikimit të aftësive në skenarë realë të punës.</t>
  </si>
  <si>
    <t>Planprogramet universitare në studimet e turizmit dhe nevojat e identifikuara të industrisë në sektorin e turizmit kulturor të harmonizuara</t>
  </si>
  <si>
    <t>M.2 Përqindja e individëve që kryejnë programe të vazhdueshme trajnimi në turizmin kulturor, krahasuar me numrin total të pjesëmarrësve të regjistruar.</t>
  </si>
  <si>
    <t>Numri i programeve dhe ngjarjeve edukative të organizuara që fokusohen në rëndësinë kulturore dhe historike të vendeve, duke përfshirë seminare, festivale kulturore, ekspozita dhe rishfaqje historike.</t>
  </si>
  <si>
    <t xml:space="preserve">Numri i programeve edukative dhe ngjarjeve kulturore që zhvillohen çdo vit në vendet historike. Metoda e gjurmimit: Mbani një regjistër të detajuar të të gjitha ngjarjeve dhe programeve, duke përfshirë numrat e pjesëmarrësve, rezultatet e komenteve dhe mbulimin mediatik, për të vlerësuar angazhimin dhe ndikimin arsimor.
</t>
  </si>
  <si>
    <t>Numri i sesioneve të trajnimit të kryera çdo vit për sigurimin e cilësisë. Metoda e gjurmimit: Gjurmo dhe raporto numrin e seancave të trajnimit për sigurimin e cilësisë të mbajtura çdo vit, duke vlerësuar kënaqësinë e pjesëmarrësve dhe përmirësimin e aftësive pas trajnimit.</t>
  </si>
  <si>
    <t xml:space="preserve">Prioriteti horizontal: Ekonomia Blu </t>
  </si>
  <si>
    <t>M1. Zhvillimi i Ekonomisë Blu dhe Turizmit të Qëndrueshëm Bregdetar</t>
  </si>
  <si>
    <t>A.1.Përdorni imazhe satelitore dhe AI ​​për planifikimin dhe zhvillimin e ekonomisë blu.</t>
  </si>
  <si>
    <t>A.2. Përgatitja e strategjive investuese për aktivitete të qëndrueshme në ekonominë blu.</t>
  </si>
  <si>
    <r>
      <rPr>
        <b/>
        <sz val="10"/>
        <rFont val="Arial"/>
        <family val="2"/>
      </rPr>
      <t xml:space="preserve">MTE, </t>
    </r>
    <r>
      <rPr>
        <sz val="10"/>
        <rFont val="Arial"/>
        <family val="2"/>
      </rPr>
      <t>ASIG, Ministria e Mbrojtjes, AKMC</t>
    </r>
  </si>
  <si>
    <t>A.3. Hartimi i një plani veprimi për përmirësimin e infrastrukturës, rrjetit të transportit dhe mbulimit të internetit në zonat bregdetare.</t>
  </si>
  <si>
    <t>A.4.  Monitorimi i mekanizmave inteligjentë për të monitoruar të gjithë vijën bregdetare</t>
  </si>
  <si>
    <t>A.5.   Pajisja e plazheve me tabela sigurie që përmbajnë informacion kyç (Sinjale përgjatë bregdetit (Plazhet)</t>
  </si>
  <si>
    <t xml:space="preserve">Numri i analizave të imazheve satelitore dhe vlerësimeve të bazuara në AI të kryera çdo vit për planifikimin e ekonomisë blu. Metoda e gjurmimit: Mbani një regjistër të përdorimit të të dhënave satelitore dhe aplikacioneve të modelit të AI, duke monitoruar ndikimin e tyre në saktësinë e planifikimit dhe proceset e vendimmarrjes në zhvillimin e ekonomisë blu.
</t>
  </si>
  <si>
    <t xml:space="preserve">Publikimi i planeve strategjike të investimeve për aktivitetet e qëndrueshme të ekonomisë blu. Metoda e gjurmimit: Gjurmo zhvillimin dhe nxjerrjen e strategjive të investimit përmes fazave të dokumentuara të kërkimit, konsultimit me palët e interesuara, formulimit të strategjisë dhe miratimit përfundimtar.
</t>
  </si>
  <si>
    <t>Përfundimi i një plani veprimi gjithëpërfshirës për përmirësimet e infrastrukturës, transportit dhe internetit në zonat bregdetare. Metoda e gjurmimit: Monitoroni etapat e hartimit, angazhimit të palëve të interesuara, miratimit dhe publikimit të planit të veprimit.</t>
  </si>
  <si>
    <t>M.1Rritje në përqindje e kontributit të sektorëve të ekonomisë blu (si peshkimi, akuakultura, turizmi detar, etj.) në PBB-në e përgjithshme. Përmirësimi i aksesueshmërisë dhe komoditeteve në zonat bregdetare, duke rritur përvojën e përgjithshme të vizitorëve dhe duke mbështetur rritjen e turizmit.</t>
  </si>
  <si>
    <t>Mekanizëm i zgjuar në vend për të monitoruar vijën bregdetare</t>
  </si>
  <si>
    <t>Nr. I plazheve të pajisura me tabela sigurie</t>
  </si>
  <si>
    <t>1%  dhe 30%</t>
  </si>
  <si>
    <t>Objektivi Strategjik: Përmirësimi i Cilësisë së Ajrit Urban</t>
  </si>
  <si>
    <t>Objektivi specifik 1. Përditësimi i Planit Kombëtar të Menaxhimit të Cilësisë së Ajrit</t>
  </si>
  <si>
    <t>M1. Përgatitja dhe rishikimi i planeve urbane të cilësisë së ajrit për të arritur qëllimet kombëtare</t>
  </si>
  <si>
    <t>A.1 Rishikimi i Planit Kombëtar të Menaxhimit të Cilësisë së Ajrit për 2025-2030</t>
  </si>
  <si>
    <t>A2. Përgatitja dhe miratimi i planeve vendore për të 9 bashkitë</t>
  </si>
  <si>
    <t>A.3 Ndërtimi i kapaciteteve të qeverisjes vendore mbi detyrimet e legjislacionit mjedisor.</t>
  </si>
  <si>
    <r>
      <rPr>
        <b/>
        <sz val="12"/>
        <rFont val="Calibri"/>
        <family val="2"/>
      </rPr>
      <t>MTE</t>
    </r>
    <r>
      <rPr>
        <sz val="12"/>
        <rFont val="Calibri"/>
        <family val="2"/>
      </rPr>
      <t xml:space="preserve">, Ministër i Shtetit për Pushtetin Vendor, Bashkitë </t>
    </r>
  </si>
  <si>
    <t>MTE, Ministri i Shtetit për Pushtetin Vendor, Agjencia Kombëtare e Mjedisit (AKM)</t>
  </si>
  <si>
    <t xml:space="preserve">A.1 Rritja e numrit të stacioneve të monitorimit automatik
</t>
  </si>
  <si>
    <t>A.2. Monitoroni matjet e qëndrueshmërisë përmes sensorëve të IoT (Internet of Things).</t>
  </si>
  <si>
    <t>A.3. Trajnimi i stafit të AKM-së për analizat, raportimin dhe prezantimin e të dhënave.</t>
  </si>
  <si>
    <t>M2. Modernizimi dhe përmirësimi i rrjetit të monitorimit</t>
  </si>
  <si>
    <t>A.4. Zbatoni procedurat e kalibrimit me kalibrator portativ.</t>
  </si>
  <si>
    <t>A.5. Zhvillimi i parashikimeve afatshkurtra të ndotësve kryesorë.</t>
  </si>
  <si>
    <t>M.2 Përqindja e rritjes në saktësinë dhe besueshmërinë e të dhënave të cilësisë së ajrit të mbledhura përmes rrjetit të përmirësuar të monitorimit, siç vlerësohet përmes krahasimit me matjet referente ose kontrollet e sigurimit të cilësisë.</t>
  </si>
  <si>
    <t>Hartuar dhe miratuar Plani Kombëtar i Menaxhimit të Cilësisë së Ajrit për 2025-2030.</t>
  </si>
  <si>
    <t>Numri i bashkive që kanë përgatitur dhe miratuar planet lokale të cilësisë së ajrit</t>
  </si>
  <si>
    <t>% zyrtarë të pushtetit vendor të trajnuar për detyrimet e legjislacionit mjedisor</t>
  </si>
  <si>
    <t>Numri i stacioneve të monitorimit që zbatojnë monitorimin e matjeve të qëndrueshmërisë përmes sensorëve të IoT</t>
  </si>
  <si>
    <t>Numri i stafit të AKM-së të trajnuar për analiza, raportime dhe paraqitje të të dhënave</t>
  </si>
  <si>
    <t xml:space="preserve">Numri i procedurave të kalibrimit të zbatuara me sukses duke përdorur kalibrat portativë çdo vit. Metoda e gjurmimit: Monitoroni dhe regjistroni çdo ngjarje të kalibrimit, duke siguruar dokumentacionin e respektimit procedural dhe saktësinë e kalibrimit.
</t>
  </si>
  <si>
    <t>Numri i parashikimeve të sakta afatshkurtra për ndotësit kryesorë të zhvilluar dhe zbatuar çdo vit. Metoda e gjurmimit: Vlerësoni saktësinë dhe shpeshtësinë e parashikimeve përmes vlerësimeve të rregullta mjedisore dhe reagimeve nga stacionet e monitorimit.</t>
  </si>
  <si>
    <t>Objektivi Strategjik 2. Monitorimi i Trupave Ujore</t>
  </si>
  <si>
    <t>M1. Rritja e cilësisë së monitorimit</t>
  </si>
  <si>
    <t>A.1 Rritja e numrit të stacioneve të monitorimit</t>
  </si>
  <si>
    <t>A2. Rritja e treguesve të monitoruar sipas direktivës kornizë të ujit</t>
  </si>
  <si>
    <t xml:space="preserve">A.3. Zbatimi i raportimit online të cilësisë së ujërave sipërfaqësore </t>
  </si>
  <si>
    <t>M2. Rritja e kapaciteteve për monitorim</t>
  </si>
  <si>
    <t>A.1 Rritja e numrit të treguesve të akredituar në AKM</t>
  </si>
  <si>
    <t>A.3 
Zhvillimi i softuerit për të vlerësuar cilësinë e ujit dhe për të përcaktuar zonat e sigurta të notit bazuar në ngjyrat e flamurit.</t>
  </si>
  <si>
    <t>M.2 Rritje në përqindje në numrin e trupave ujorë të monitoruar për parametrat kryesorë, krahasuar me mbulimin bazë</t>
  </si>
  <si>
    <t>M.1 Përqindja e rritjes së numrit të trupave ujorë që përmbushin ose tejkalojnë standardet dhe objektivat e cilësisë së ujit, siç përcaktohet nga të dhënat e monitorimit.</t>
  </si>
  <si>
    <t>rritje me  30%</t>
  </si>
  <si>
    <t>Shkalla e rritjes së stacioneve të monitorimit të cilësisë së ujit.</t>
  </si>
  <si>
    <t>Rritja e numrit të treguesve mjedisorë të monitoruar sipas Direktivës Kuadër të Ujit. Metoda e gjurmimit: Monitoroni zgjerimin e listës së monitorimit çdo vit, duke krahasuar treguesit e rinj të monitoruar çdo vit për të siguruar vlerësime gjithëpërfshirëse të cilësisë së ujit.</t>
  </si>
  <si>
    <t>Zbatohet raportimi online për cilësinë e ujërave sipërfaqësore.</t>
  </si>
  <si>
    <t>Shkalla e rritjes së numrit të treguesve të akredituar në AKM për monitorimin e cilësisë së ujit</t>
  </si>
  <si>
    <t>Numri i programeve për ndërgjegjësimin e publikut për cilësinë e ujit duke përdorur kodet e ngjyrave të flamurit të krijuar dhe zbatuar</t>
  </si>
  <si>
    <t>Numri i aplikacioneve softuerike të zhvilluara dhe të vendosura për vlerësimin e cilësisë së ujit dhe shënjimin e zonave të sigurta të notit</t>
  </si>
  <si>
    <t>Objektivi specifik 3. Nxitja e industrive inovative</t>
  </si>
  <si>
    <t>M1. Përafrimi i kuadrit ligjor me direktivat e BE-së për nxitjen e industrive inovative</t>
  </si>
  <si>
    <t>A2. Përshtatni dhe përktheni teknikat më të mira të disponueshme</t>
  </si>
  <si>
    <t>A.3. Promovoni ide ekologjike në industritë përpunuese.</t>
  </si>
  <si>
    <t>A. 4 Zbatimi i trajtimit të ujit industrial</t>
  </si>
  <si>
    <t>Transpozimi i suksesshëm i Direktivës së Emetimeve Industriale në legjislacionin kombëtar</t>
  </si>
  <si>
    <t>Numri i iniciativave eko-miqësore të promovuara në industritë përpunuese</t>
  </si>
  <si>
    <t>Numri i impianteve industriale të trajtimit të ujit të zbatuara. Metoda e gjurmimit: Gjurmo përfundimin e instalimeve të impianteve të trajtimit të ujit dhe vlerëso statusin operacional çdo vit për t'u siguruar që ato përmbushin standardet rregullatore.</t>
  </si>
  <si>
    <t>Përmirësimi i qartësisë dhe konsistencës rregullatore, siç dëshmohet nga vlerësimet e efektivitetit të kuadrit ligjor në nxitjen e inovacionit.</t>
  </si>
  <si>
    <r>
      <t>Objektivi specifik 4. Përmirësimi i inspektimit</t>
    </r>
    <r>
      <rPr>
        <b/>
        <sz val="16"/>
        <color rgb="FFFF0000"/>
        <rFont val="Calibri"/>
        <family val="2"/>
      </rPr>
      <t xml:space="preserve"> </t>
    </r>
  </si>
  <si>
    <t>M1. Rritja e kapaciteteve të organeve inspektuese për lejet mjedisore nëpërmjet përdorimit të teknologjive të avancuara</t>
  </si>
  <si>
    <t>A.1 Trajnim mbi metodat efektive të inspektimit dhe teknologjitë e reja</t>
  </si>
  <si>
    <t>A.2 Përdorni teknologji të avancuara për përmirësimin e kohës së inspektimit dhe rritjen e identifikimit të çështjeve/inspektimit</t>
  </si>
  <si>
    <r>
      <rPr>
        <b/>
        <sz val="12"/>
        <rFont val="Calibri"/>
        <family val="2"/>
      </rPr>
      <t>MTE</t>
    </r>
    <r>
      <rPr>
        <sz val="12"/>
        <rFont val="Calibri"/>
        <family val="2"/>
      </rPr>
      <t>, AKM, Autoriteti i Aviacionit Civil, ASIG</t>
    </r>
  </si>
  <si>
    <r>
      <rPr>
        <b/>
        <sz val="12"/>
        <rFont val="Calibri"/>
        <family val="2"/>
      </rPr>
      <t>MTE</t>
    </r>
    <r>
      <rPr>
        <sz val="12"/>
        <rFont val="Calibri"/>
        <family val="2"/>
      </rPr>
      <t>, AKM</t>
    </r>
  </si>
  <si>
    <t>A.3 Trajnimi i inspektorëve për metodat e marrjes së mostrave dhe përdorimin e pajisjeve mobile.</t>
  </si>
  <si>
    <t>A.4 Bleni pajisje monitoruese për ndotjen industriale.</t>
  </si>
  <si>
    <t>Total MJEDISI</t>
  </si>
  <si>
    <t xml:space="preserve"> Numri i inspektorëve të trajnuar në metodat efektive të inspektimit/ metodat e marrjes së mostrave / përdorimin e pajisjeve mobile.</t>
  </si>
  <si>
    <t>Reduktimi i kohës mesatare të inspektimit dhe rritja e çështjeve të identifikuara për cikël inspektimi.</t>
  </si>
  <si>
    <t>Numri i inspektorëve të trajnuar në metodat e avancuara të kampionimit dhe përdorimin e pajisjeve mobile. Metoda e gjurmimit: Mbani të dhënat e sesioneve të trajnimit të përfunduara dhe monitoroni zbatimin e aftësive të reja në inspektimet në terren për të vlerësuar efektivitetin e programit të trajnimit.</t>
  </si>
  <si>
    <t>40% ulje e kohës së inspektimit</t>
  </si>
  <si>
    <t>30 / vit</t>
  </si>
  <si>
    <t>M.1 % e inspektorëve me aftësi të përmirësuara në metodat e inspektimit</t>
  </si>
  <si>
    <t>Numri i pajisjeve monitoruese të blera për inspektimin e ndotjes industriale.</t>
  </si>
  <si>
    <t>TOTALI</t>
  </si>
  <si>
    <t xml:space="preserve">* Aktivitetet të cilat janë shënuar me NA ose 0 në kolonën e buxhetit do të financohen brenda buxheteve të miratuara të subjekteve të përfshira dhe si të tilla nuk do të kenë ndonjë ndikim të drejtpërdrejtë buxhetor. Aktivitetet të cilat janë të shënuara me TBD janë ato aktivitete që nuk janë raportuar me një buxhet specifik në planin e veprimit duke pasur parasysh se kanë nevojë për studime paraprake për përcaktimin e detajuar të kostos. Buxheti i tyre do të rishikohet në planin e përditësuar të buxhetit të parashikuar 1 vit nga miratimi i S3 </t>
  </si>
  <si>
    <t xml:space="preserve">Matja </t>
  </si>
  <si>
    <t xml:space="preserve">Aktiviteti </t>
  </si>
  <si>
    <t>Buxheti i parashikuar i nevojshëm (euro)</t>
  </si>
  <si>
    <t>Burimi i financimit</t>
  </si>
  <si>
    <t>Buxheti i Shtetit (euro)</t>
  </si>
  <si>
    <t>Treguesi i rezultatit</t>
  </si>
  <si>
    <t>Treguesit e rezultatit</t>
  </si>
  <si>
    <t xml:space="preserve">Objektivi i rezultatit </t>
  </si>
  <si>
    <t>Objektivi i rezultatit</t>
  </si>
  <si>
    <t>Objektivi Strategjik: Transformimi i Sektorit të Bujqësisë për të ofruar ushqim të shëndetshëm duke u fokusuar në zhvillimin e zinxhirit të qëndrueshëm ushqimor të bazuar në traditë dhe nxitjen e shtimit të vlerës dhe konkurrencës në treg.</t>
  </si>
  <si>
    <t>Objektivi specifik 1.1: Bujqësia e qëndrueshme dhe certifikimi Rritja e qëndrueshmërisë ekonomike të fermave për të trajtuar sfidat aktuale dhe të ardhshme (d.m.th. ndryshimet klimatike) përmes reduktimit të kostos, prodhimit të qëndrueshëm dhe certifikimit</t>
  </si>
  <si>
    <t>M1. Rritja e produktivitetit dhe qëndrueshmërisë bujqësore duke zbutur rreziqet nga fatkeqësitë natyrore dhe duke optimizuar përdorimin e burimeve përmes teknologjisë.</t>
  </si>
  <si>
    <t>A.1 Rinovoni zbutjen e fatkeqësive natyrore në bujqësi përmes analitikës parashikuese, inteligjencës artificiale (AI) dhe teknologjisë së dronëve në skemat pilot të sigurimeve. Kjo qasje e avancuar do të përdorte analitikën e të dhënave për parashikimin e saktë të fatkeqësive, AI për vlerësimin e rrezikut dhe dronët për vlerësimin e shpejtë të dëmeve pas katastrofës.</t>
  </si>
  <si>
    <r>
      <rPr>
        <b/>
        <sz val="12"/>
        <color theme="1"/>
        <rFont val="Calibri "/>
      </rPr>
      <t xml:space="preserve">MARD, </t>
    </r>
    <r>
      <rPr>
        <sz val="12"/>
        <color theme="1"/>
        <rFont val="Calibri "/>
      </rPr>
      <t xml:space="preserve">Agjencia për Zhvillimin Bujqësor dhe Rural (AARD)
</t>
    </r>
  </si>
  <si>
    <t xml:space="preserve">A.2. Zbatimi i teknologjive precize bujqësore: Mbështetje për adoptimin e GPS dhe teknologjive të avancuara (UAS, Satelitë) që lejojnë monitorimin dhe menaxhimin e saktë të nevojave të kulturave dhe tokës, duke reduktuar përdorimin e mbetjeve dhe pesticideve dhe rritjen e rendimentit. </t>
  </si>
  <si>
    <t>Vjetore</t>
  </si>
  <si>
    <t xml:space="preserve">100 ferma </t>
  </si>
  <si>
    <t>M.1 Rritja e rendimentit bujqësor dhe zvogëlimi i humbjeve për shkak të fatkeqësive natyrore: Ky tregues do të masë përqindjen e rritjes së rendimentit të kulturave bujqësore dhe uljen e humbjeve që i atribuohen fatkeqësive natyrore pas zbatimit të skemave pilot të sigurimit dhe teknologjive precize bujqësore.</t>
  </si>
  <si>
    <t>Të paktën 10% rritje në rendimentet e të korrave</t>
  </si>
  <si>
    <t>36 vjetore</t>
  </si>
  <si>
    <t>Numri i Njësive Bujqësore që Adoptojnë Teknologjinë e Bujqësisë Precize</t>
  </si>
  <si>
    <t>Qendra e themeluar</t>
  </si>
  <si>
    <t>Totali ha i parcelës së tokës e dokumentuar</t>
  </si>
  <si>
    <t>Totali  ha parcelë toke e dokumentuar duke përdorur teknologji të avancuar</t>
  </si>
  <si>
    <t>M.2 Përqindja e tokës bujqësore me tituj të përditësuar dhe të integruar në sistemin e informacionit të tokës</t>
  </si>
  <si>
    <t>Ligji i hartuar dhe miratuar</t>
  </si>
  <si>
    <t>% e Tokës Bujqësore e përpunuar me Sistemin Informativ</t>
  </si>
  <si>
    <t>100% e tokës  2030</t>
  </si>
  <si>
    <r>
      <rPr>
        <b/>
        <sz val="12"/>
        <color theme="1"/>
        <rFont val="Calibri "/>
      </rPr>
      <t xml:space="preserve">Bashkia Korçë, </t>
    </r>
    <r>
      <rPr>
        <sz val="12"/>
        <color theme="1"/>
        <rFont val="Calibri "/>
      </rPr>
      <t xml:space="preserve">IAL (Universiteti i Korçës, Universiteti Bujqësor i Tiranës), MBZHR, shoqata biznesi.
</t>
    </r>
  </si>
  <si>
    <t>M2. Menaxhimi Gjithëpërfshirës dhe Modernizimi i Tokës</t>
  </si>
  <si>
    <t>A1. Zbatimi i një sistemi gjithëpërfshirës të dokumentacionit të tokës që garanton se çdo parcelë e tokës bujqësore është e regjistruar me saktësi me titujt përfundimtarë të pronësisë. Ky sistem do të përdorë teknologjinë më të fundit gjeohapësinore dhe blockchain për mbajtjen e pandryshueshme të të dhënave, duke rritur qartësinë ligjore dhe duke rritur besimin e investitorëve në pronësinë e tokës bujqësore.</t>
  </si>
  <si>
    <t>A.3 Vendosja e teknologjive dixhitale për hartëzimin dhe kategorizimin e tokave bujqësore për të mbështetur vendimmarrjen e informuar në prioritizimin, shfrytëzimin dhe ruajtjen e tokës. Zhvilloni një sistem informacioni për tokën bujqësore që integron dokumentet e pronësisë së tokës, planet e konsolidimit dhe hartat dixhitale të tokës</t>
  </si>
  <si>
    <t xml:space="preserve">A1. Zhvilloni një program gjithëpërfshirës të asistencës financiare dhe teknike që shfrytëzon teknologjitë e fundit bujqësore dhe praktikat e qëndrueshme për të lehtësuar kalimin nga bujqësia konvencionale në atë organike. Kjo nismë do të zgjerojë zonën e bujqësisë organike, duke përfshirë sisteme monitorimi të bazuara në IoT dhe teknika bujqësore precize për të optimizuar përdorimin e burimeve dhe shëndetin e të korrave. </t>
  </si>
  <si>
    <t>Numri i fermave që adoptojnë zgjidhje teknologjike dhe marrin certifikim organik (100)</t>
  </si>
  <si>
    <t>M.3 Rritja e certifikimit organik dhe aksesit në treg për produktet organike ( matet me përqindjen e rritjes së numrit të fermave që marrin certifikim organik dhe rritjen e sipërfaqes së tokës së kultivuar me metoda organike.</t>
  </si>
  <si>
    <t>200 ferma të certifikuara për produkte organike dhe akses në tregjet e produkteve organike. 100 ha të kultivuara me metoda organike</t>
  </si>
  <si>
    <t xml:space="preserve"> 160 përfitues </t>
  </si>
  <si>
    <t>10 përfitues çdo vit</t>
  </si>
  <si>
    <t>Numri i fermerëve që marrin çertifikimin Global G.A.P.  çdo vit nëpërmjet platformës së mbështetjes dixhitale.</t>
  </si>
  <si>
    <t xml:space="preserve">Numri i bizneseve që prodhojnë produkte me zero kilometra në vit pas marrjes së granteve
</t>
  </si>
  <si>
    <t>A.2.Lansimi i një programi novator granti të krijuar për të revolucionarizuar zinxhirët e shkurtër të furnizimit me ushqime. Kjo nismë do të promovojë në mënyrë aktive përhapjen e produkteve hiper-lokale me zero kilometra, duke reduktuar ndjeshëm gjurmën e karbonit të lidhur me transportin dhe duke rritur qëndrueshmërinë ekonomike lokale.</t>
  </si>
  <si>
    <t>M.3. Zgjeroni bujqësinë organike, rregulloni zinxhirin e furnizimit me ushqim dhe përmirësoni sigurinë dhe cilësinë e ushqimit në përputhje me standardet evropiane, duke nxitur një sektor bujqësor të qëndrueshëm dhe konkurrues.</t>
  </si>
  <si>
    <t xml:space="preserve">A.4. Përforcimi i kapaciteteve profesionale të punonjësve të agropërpunimit nëpërmjet trajnimit për HACCP </t>
  </si>
  <si>
    <t>Numri i punonjësve të agropërpunimit të trajnuar në HACCP çdo vit.</t>
  </si>
  <si>
    <t xml:space="preserve"> 327 punonjës të trajnuar </t>
  </si>
  <si>
    <t>A.5 Përmirësimi i kapaciteteve të analizave në nivel kombëtar për të ofruar analiza të certifikuara për prodhuesit që zgjerojnë aktivitetin në nivel rajonal për vendet fqinje, duke ngritur një Laborator Rajonal në Korçë për Analizën dhe Çertifikimin e Produkteve Bujqësore, duke zbatuar standardet e cilësisë dhe proceset e certifikimit të BE-së.</t>
  </si>
  <si>
    <r>
      <rPr>
        <b/>
        <sz val="12"/>
        <color theme="1"/>
        <rFont val="Calibri "/>
      </rPr>
      <t>MARD</t>
    </r>
    <r>
      <rPr>
        <sz val="12"/>
        <color theme="1"/>
        <rFont val="Calibri "/>
      </rPr>
      <t>, Bashkia Korçë</t>
    </r>
  </si>
  <si>
    <t>Laboratori Rajonal në Korçë i themeluar dhe funksional</t>
  </si>
  <si>
    <t>A.6. Prezantoni teknologji moderne si blockchain për gjurmueshmëri, aplikacione celulare për shitje direkte nga fermeri te konsumatori dhe zgjidhje inovative të ruajtjes për të ruajtur cilësinë e produkteve organike dhe me zinxhir të shkurtër.</t>
  </si>
  <si>
    <t>Numri i prodhuesve bujqësorë që adoptojnë blockchain për gjurmueshmëri,
Aplikacionet e shitjeve celulare në vend dhe funksionale Zgjidhje  inovative të ruajtjes</t>
  </si>
  <si>
    <t>Numri i qendrave ushqimore të krijuara dhe funksionale</t>
  </si>
  <si>
    <t>A.7 Krijimi i një rrjeti qendrash ushqimore, konkretisht pesë qendra kyçe, për të lehtësuar lidhjen midis prodhuesve në shkallë të vogël dhe sektorit HORECA (Hotele, Restorante dhe Catering), duke siguruar një furnizim të qëndrueshëm  të produkteve vendore për këto biznese.</t>
  </si>
  <si>
    <t>A.1  Skema mbështetëse për metodat e reja të monitorimit teknologjik si përdorimi i mikroçipëve dhe sensorëve për monitorim</t>
  </si>
  <si>
    <t xml:space="preserve">A.2 Nxitja e investimeve inovative për përdorimin efikas dhe miqësor ndaj mjedisit të tokës, ujit dhe energjisë në sera </t>
  </si>
  <si>
    <t>Numri i enteve agroushqimore që adoptojnë teknologji të reja dhe praktika të qëndrueshme</t>
  </si>
  <si>
    <t>540 ente agroushqimore</t>
  </si>
  <si>
    <t>1000 ferma</t>
  </si>
  <si>
    <t xml:space="preserve">M.4  Numri i fermave bujqësore që kanë zbatuar monitorimin e ri teknologjik dhe praktikat efikase të burimeve </t>
  </si>
  <si>
    <t>Numri i serrave që zbatojnë teknologji me efikasitet energjetik dhe mjedisor të qëndrueshëm çdo vit.</t>
  </si>
  <si>
    <t xml:space="preserve">Numri i partneriteteve të formuara midis startupeve të teknologjisë, fermerëve dhe investitorëve çdo vit përmes programit përshpejtues.
</t>
  </si>
  <si>
    <t>1 program kombëtar, 300 pjesëmarrës nga fermerë, përpunues mbledhës</t>
  </si>
  <si>
    <t>M4. Rritja e konkurrencës dhe orientimi drejt tregut të sektorit agroushqimor</t>
  </si>
  <si>
    <t>A.3. Krijoni programe përshpejtuesish të teknologjisë bujqësore që inkurajojnë inovacionin duke lidhur startup-et e teknologjisë me fermerët dhe investitorët</t>
  </si>
  <si>
    <r>
      <rPr>
        <b/>
        <sz val="12"/>
        <color theme="1"/>
        <rFont val="Calibri "/>
      </rPr>
      <t>MARD</t>
    </r>
    <r>
      <rPr>
        <sz val="12"/>
        <color theme="1"/>
        <rFont val="Calibri "/>
      </rPr>
      <t>, qendrat rajonale të ekstensionit bujqësor</t>
    </r>
  </si>
  <si>
    <t>M.5 Përmirësimi Teknologjik për Qëndrueshmërinë Bujqësore</t>
  </si>
  <si>
    <t>A.1. Investim në sisteme të avancuara të zgjuara të ujitjes për të optimizuar përdorimin e ujit, duke rritur efikasitetin e ujit dhe duke mbështetur bujqësinë e qëndrueshme.</t>
  </si>
  <si>
    <t>A.3. Skema kombëtare e instrumenteve financiare (garanci sovrane)</t>
  </si>
  <si>
    <t xml:space="preserve">Numri i sistemeve të avancuara të ujitjes dhe stacioneve agro-meteorologjike të zbatuara </t>
  </si>
  <si>
    <t>Numri i stacioneve të avancuara agro-meteorologjike të vendosura dhe funksionale në të gjithë rajonet bujqësore, duke ofruar të dhëna në kohë reale të aksesueshme përmes platformës dixhitale.</t>
  </si>
  <si>
    <t>12800 ha zonë pilote</t>
  </si>
  <si>
    <t>2000 ha zonë pilote</t>
  </si>
  <si>
    <t xml:space="preserve">2200 njësi </t>
  </si>
  <si>
    <t>Numri i bizneseve bujqësore që marrin mbështetje financiare në bazë të skemës së garancisë sovrane çdo vit.</t>
  </si>
  <si>
    <t>Shkalla e adoptimit të teknologjive të avancuara bujqësore nga fermerët e rinj</t>
  </si>
  <si>
    <t>Numri i fermerëve të rinj të mbështetur 800 në vit</t>
  </si>
  <si>
    <t>1 program kombëtar, 100 pjesëmarrës nga fermerë të rinj</t>
  </si>
  <si>
    <t>Numri i çifteve të mentorimit të krijuar çdo vit midis fermerëve me përvojë dhe atyre të rinj.</t>
  </si>
  <si>
    <t>M.5 Përmirësimi i efiçencës së burimeve natyrore nëpërmjet teknikave inovative të ujitjes dhe rritjes së qëndrueshmërisë financiare të fermerëve (Rritja e aksesit në kredi për fermerët)</t>
  </si>
  <si>
    <t>Ujitja në vend për 12800 Ha
220 fermerë kanë marrë kredi</t>
  </si>
  <si>
    <t>Rritje në përqindje në normat e punësimit dhe fillimit të biznesit midis pjesëmarrësve të programit brenda një viti nga përfundimi i trajnimit.</t>
  </si>
  <si>
    <t>Numri i pjesëmarrësve që përfundojnë programet e trajnimit çdo vit në Qendrën e Teknologjisë së Avancuar të Bujqësisë.</t>
  </si>
  <si>
    <t>M.6. Mbështetja e fermerëve të rinj dhe transferimi i teknologjisë</t>
  </si>
  <si>
    <t>A.1. Grant për instalimin (start-up) të fermerëve të rinj</t>
  </si>
  <si>
    <t>A.2. Programet e mentorimit që lidhin fermerët e rinj dhe me përvojë: Krijoni programe formale ku fermerët me përvojë udhëzojnë hyrjet e reja, duke lehtësuar transferimin e njohurive dhe aftësive.</t>
  </si>
  <si>
    <t>A.3. Zhvillimi i kurrikulave të trajnimit mbi teknologjinë e avancuar bujqësore për fermerët, studentët dhe punëtorët në Qendrën e Teknologjisë së Avancuar të Bujqësisë në Korçë, duke krijuar partneritete me institucionet arsimore dhe bizneset për të ofruar trajnime praktike, të orientuara nga tregu dhe matjen e suksesit të programit nëpërmjet normave të punësimit të pjesëmarrësve dhe sipërmarrjes.</t>
  </si>
  <si>
    <r>
      <rPr>
        <b/>
        <sz val="12"/>
        <color theme="1"/>
        <rFont val="Calibri "/>
      </rPr>
      <t>MARD</t>
    </r>
    <r>
      <rPr>
        <sz val="12"/>
        <color theme="1"/>
        <rFont val="Calibri "/>
      </rPr>
      <t>, MASH. MEKI, Bashkia Korçë, Universiteti Korçë</t>
    </r>
  </si>
  <si>
    <t>A1. Përmirësimi i ligjit për bashkëpunimin bujqësor dhe grupimin</t>
  </si>
  <si>
    <t>A.2. Programe grantesh të synuara që mbështesin në mënyrë specifike formimin dhe zgjerimin e grupimeve bujqësore në sektorë kyç si ullinjtë, frutat dhe perimet. Këto grante do të kenë prioritet iniciativat që demonstrojnë qasje inovative ndaj prodhimit, qëndrueshmërisë dhe zgjerimit të tregut.</t>
  </si>
  <si>
    <t xml:space="preserve">M.7. Zhvillimi i grupimeve bujqësore </t>
  </si>
  <si>
    <t>A.3. Transformimi i Dhomës Bujqësore për të vepruar si një platformë qendrore për grupimet bujqësore, duke lehtësuar integrimin e produkteve dhe shkëmbimin e praktikave më të mira. Kjo platformë do të mbështesë gjithashtu krijimin e etiketave rajonale dhe transferimin e teknologjisë midis anëtarëve të grupit, duke rritur dukshmërinë dhe konkurrencën e produkteve bujqësore rajonale në nivel global.</t>
  </si>
  <si>
    <t>Rritja e numrit të Kooperativave Bujqësore dhe Grupimeve të Regjistruara</t>
  </si>
  <si>
    <t>4 grupime</t>
  </si>
  <si>
    <t>nr i grupimeve të krijuara</t>
  </si>
  <si>
    <t>60 prodhues të mbështetur</t>
  </si>
  <si>
    <t>Numri i grupimeve bujqësore që përdorin në mënyrë aktive platformën dhe numri i etiketave rajonale të krijuara çdo vit përmes Dhomës Bujqësore.</t>
  </si>
  <si>
    <t>6 dhoma pilote</t>
  </si>
  <si>
    <t>Objektivi specifik 1.2: Përpunimi i ushqimit dhe produktet me vlerë të shtuar</t>
  </si>
  <si>
    <t xml:space="preserve">A.1 Forcimi i zinxhirit të vlerës së agro-industrisë duke investuar në përmirësimin e teknologjive të përpunimit, ruajtjes dhe paketimit të ushqimit me investime të synuara </t>
  </si>
  <si>
    <t>A.2. Kuadri rregullator për të zbatuar kushtet mjedisore për investimet agro-industriale për të zbutur ndikimin klimatik duke përfshirë teknologjitë inovative që reduktojnë gjurmët e karbonit dhe përdorimin e energjisë</t>
  </si>
  <si>
    <t>A.3.Zbatimi i një skeme kombëtare mbështetëse për të katalizuar përparimet teknologjike në ferma dhe njësi përpunuese, duke vënë theksin tek praktikat e qëndrueshme.</t>
  </si>
  <si>
    <t>A.4.Subvencionimi i investimeve private në zgjidhjet e energjisë së rinovueshme për fermat dhe përpunuesit agro-ushqimor duke rritur vetë-mjaftueshmërinë dhe qëndrueshmërinë e energjisë përmes njohjes së shpenzimeve</t>
  </si>
  <si>
    <t>M.1 Investime për rritjen e objekteve të përpunimit dhe tregtimin e produkteve agro-ushqimore dhe peshkore</t>
  </si>
  <si>
    <t>A. 5. Rritja e produkteve cilësore vendase duke miratuar etiketat e produkteve të territorit</t>
  </si>
  <si>
    <t>A.6 Ofroni kontrata shërbimi dhe mbështetje të drejtpërdrejtë financiare për shërbimet këshillimore të fermave për të përmirësuar produktivitetin dhe inovacionin bujqësor</t>
  </si>
  <si>
    <t>A.7. Transformoni 'Portali i Fermerit' në një treg dixhital gjithëpërfshirës për të kapërcyer hendekun midis agro-prodhuesve, shitësve me pakicë dhe konsumatorëve, duke përmirësuar kështu aksesin në treg dhe dukshmërinë e produktit.</t>
  </si>
  <si>
    <t>M.2. Praktikat inovative dhe të qëndrueshme bujqësore dhe mbarështuese</t>
  </si>
  <si>
    <t>A.1. Zbatimi i protokolleve të thjeshta për Praktikat e Mira Bujqësore dhe Mjedisore (GAEP), duke thjeshtuar pajtueshmërinë dhe duke përmirësuar qëndrueshmërinë ekologjike përgjatë operacioneve bujqësore</t>
  </si>
  <si>
    <t>A.2. Vendosni teknologji precize të blegtorisë duke përdorur sisteme të bazuara në sensorë për të monitoruar shëndetin e kafshëve, për të optimizuar oraret e të ushqyerit dhe për të përmirësuar mirëqenien e përgjithshme të kafshëve dhe produktivitetin e fermës</t>
  </si>
  <si>
    <t>A.3. Përvetësoni teknologji të avancuara të menaxhimit të plehut organik që konvertojnë mbetjet në bioenergji dhe kompost me cilësi të lartë, duke minimizuar ndikimin mjedisor dhe duke gjeneruar rrjedha të reja të ardhurash përmes praktikave të qëndrueshme</t>
  </si>
  <si>
    <t>A.4. Ndërtoni laboratorë më të avancuar të dedikuar për të garantuar sigurinë ushqimore dhe përputhshmëri me standardet e BE-së, duke përmirësuar kontrollin e cilësisë dhe sigurinë e produkteve bujqësore</t>
  </si>
  <si>
    <r>
      <rPr>
        <b/>
        <sz val="12"/>
        <color theme="1"/>
        <rFont val="Calibri "/>
      </rPr>
      <t>MARD</t>
    </r>
    <r>
      <rPr>
        <sz val="12"/>
        <color theme="1"/>
        <rFont val="Calibri "/>
      </rPr>
      <t xml:space="preserve">, IAL </t>
    </r>
  </si>
  <si>
    <t>A.5. Promovoni shkëmbimin e njohurive dhe përmirësoni kërkimin shkencor brenda sektorit bujqësor duke krijuar një Sistemi të Njohurive dhe Informacionit Bujqësor (AKIS), duke nxitur bashkëpunimin dhe inovacionin</t>
  </si>
  <si>
    <t>A.1. Nisja e një programi afatgjatë për të krijuar qendra bujqësore modele që shërbejnë si qendra të transferimit të teknologjisë, duke shfaqur praktikat më të mira dhe inovacionet më të fundit në bujqësinë e qëndrueshme</t>
  </si>
  <si>
    <t>A.2. Krijoni një program mbështetës që vepron si një inkubator për të rinjtë e diplomuar në sektorin e bujqësisë, duke ofruar burime, mentorim dhe mundësi investimi për sipërmarrjet fillestare</t>
  </si>
  <si>
    <t>M3. Transferimi i njohurive dhe inovacionit në sektorin e bujqësisë dhe zhvillimin rural</t>
  </si>
  <si>
    <t>A.3 Ndërmarrja e një reforme të institucioneve ekzistuese të transferimit të teknologjisë bujqësore për të përmirësuar shpërndarjen e teknologjive dhe praktikave të reja, duke rritur shtrirjen dhe ndikimin e tyre</t>
  </si>
  <si>
    <t>A.4 Krijimi i një Qendre Kombëtare Kërkimore për Shkencat e Peshkimit në Shqipëri e dedikuar për avancimin e bioteknologjisë detare, peshkimit të qëndrueshëm dhe praktikave të akuakulturës</t>
  </si>
  <si>
    <t>A.5. Kryeni një rishikim dhe përditësim gjithëpërfshirës të kurrikulave të AL në disiplinat bujqësore për t'u përshtatur më mirë me kërkesat aktuale të tregut dhe tendencat e ardhshme të punës</t>
  </si>
  <si>
    <t>Gjithsej për një objektiv specifik 1.2</t>
  </si>
  <si>
    <t>Shkalla e përafrimit të kurrikulave të arsimit të lartë në disiplinat bujqësore me kërkesat aktuale të tregut dhe tendencat e ardhshme të punës.</t>
  </si>
  <si>
    <t>1 qendër e krijuar</t>
  </si>
  <si>
    <t>Krijohet Qendra Kombëtare Kërkimore për Peshkimin</t>
  </si>
  <si>
    <t>Kuadri rregullues në fuqi</t>
  </si>
  <si>
    <t xml:space="preserve">5 institucione </t>
  </si>
  <si>
    <t>Rritja dhe qëndrueshmëria e sipërmarrjeve fillestare bujqësore që rezultojnë nga programet mbështetëse dhe iniciativat e inkubacionit.</t>
  </si>
  <si>
    <t>50 ish studentë</t>
  </si>
  <si>
    <t>50 ferma në vit</t>
  </si>
  <si>
    <t>AKIS i themeluar dhe funksional</t>
  </si>
  <si>
    <t>6 laboratorë të rinj 1000 analiza të reja</t>
  </si>
  <si>
    <t>M.3 Rritja e përqindjes në adoptimin e praktikave, teknologjive dhe metodologjive inovative bujqësore midis fermerëve dhe palëve të interesuara bujqësore</t>
  </si>
  <si>
    <t>Rritje 20 % e adoptimit të teknologjive të reja</t>
  </si>
  <si>
    <t>Numri i Laboratorëve të Ndërtuar</t>
  </si>
  <si>
    <t>Numri i fermave që përdorin qendrat bujqësore</t>
  </si>
  <si>
    <t>Numri i përdoruesve aktivë (prodhues, shitës me pakicë dhe konsumatorë) të regjistruar në tregun dixhital çdo vit.</t>
  </si>
  <si>
    <t>12 në vit</t>
  </si>
  <si>
    <t>Numri i fermave që adoptojnë teknologjitë e blegtorisë precize</t>
  </si>
  <si>
    <t>36 ferma në vit</t>
  </si>
  <si>
    <t>Miratimi i protokolleve ndërkombëtare
Nr i fermave që kanë arritur certifikimin GAEP.</t>
  </si>
  <si>
    <t xml:space="preserve">Shndërroni Portalin e Fermerit në një treg dixhital deri në vitin 2026 duke përfshirë 60 produkte. Zgjerimi i gamës së produkteve duke përfshirë të gjitha produktet bujqësore dhe blegtorale deri në vitin 2030
</t>
  </si>
  <si>
    <t>1 treg virtual</t>
  </si>
  <si>
    <t>M2 Përqindja e rritjes së produktivitetit të bujqësisë duke aplikuar matjet e qëndrueshmërisë</t>
  </si>
  <si>
    <t>Rritje 30 % e produktivitetit të bujqësisë</t>
  </si>
  <si>
    <t>Numri i kontratave të dhëna për shërbime këshillimore për fermat</t>
  </si>
  <si>
    <t xml:space="preserve"> 25 000 fermerë</t>
  </si>
  <si>
    <t>Numri i etiketave të miratuara çdo vit.</t>
  </si>
  <si>
    <t xml:space="preserve">4 etiketa produktesh në vit </t>
  </si>
  <si>
    <t>40 njësi</t>
  </si>
  <si>
    <t>36 në vit</t>
  </si>
  <si>
    <t>rritja e adoptimit të energjisë së rinovueshme midis fermave dhe përpunuesve agro-ushqimor që rezulton nga investimet në zgjidhjet e energjisë së rinovueshme.</t>
  </si>
  <si>
    <t>Numri i fermave dhe njësive përpunuese që adoptojnë teknologji të reja përmes skemës mbështetëse.</t>
  </si>
  <si>
    <t>Kuadri rregullator në fuqi</t>
  </si>
  <si>
    <t xml:space="preserve">70 përfitues  </t>
  </si>
  <si>
    <t>Rritja e kapacitetit përpunues të objekteve agro-industri, magazinimit dhe teknologjive të paketimit</t>
  </si>
  <si>
    <t>Totali për objektivin specifik 1.3</t>
  </si>
  <si>
    <t>Objektivi specifik 1.4 Prodhimi i bimëve aromatike mjekësore, vajrave dhe ekstrakteve</t>
  </si>
  <si>
    <t>M1. Nxitja e një ekuilibri midis rritjes ekonomike dhe ruajtjes së mjedisit brenda sektorit detar, duke siguruar qëndrueshmëri dhe inovacion afatgjatë në industritë e peshkimit, turizmit dhe akuakulturës.</t>
  </si>
  <si>
    <t>A2. Krijimi i një sistemi standard sigurie cilësore për të siguruar që produktet vendase të përmbushin standardet ndërkombëtare, duke rritur shitshmërinë e tyre në treg.</t>
  </si>
  <si>
    <t>A3. Zbatimi i një skeme mbështetëse që subvencionon koston e marrjes së certifikimit Global G.A.P. për prodhuesit e MAP, me synimin për të ngritur praktikat bujqësore në standarde ndërkombëtare.</t>
  </si>
  <si>
    <t>A4. Nxitja e prodhimit të produkteve përfundimtare brenda kompanive.</t>
  </si>
  <si>
    <t>A5. Mbështetja e krijimit të  grupeve ndërmjet kompanive MAP.</t>
  </si>
  <si>
    <t>A6. Zhvillimi i një programi trajnimi për punonjësit e njësive të agropërpunimit që të aftësohen në sistemet e Pikave Kritike të Kontrollit të Analizës së Rreziqeve (HACCP), në praktikat më të mira të kultivimit, përfshirë metodat organike, duke siguruar sigurinë ushqimore dhe kontrollin e cilësisë.</t>
  </si>
  <si>
    <t>A7. Krijimi i fermave model për demonstrimin e praktikave inovative të bujqësisë brenda sektorit MAP, duke inkurajuar adoptimin e teknologjive bujqësore të qëndrueshme dhe të përparuara.</t>
  </si>
  <si>
    <t>A8. Promovimi i kërkimit, zhvillimit dhe adoptimit të teknologjive të qëndrueshme për tharjen, si sistemet diellore ose me biomasë, duke ofruar opsione më efikase energjetike dhe jo të dëmshme për  mjedisin për përpunimin e MAP.</t>
  </si>
  <si>
    <t>Totali për objektivin specifik 1.4</t>
  </si>
  <si>
    <t>1.5. Forcimi i agroturizmit dhe zhvillimit të biznesit në zonat rurale</t>
  </si>
  <si>
    <t>M.1. Zhvillimi i turizmit rural dhe agroturizmit dhe përmirësimi i kushteve të jetesës në zonat rurale</t>
  </si>
  <si>
    <t>A.1. Grantet e drejtpërdrejta për sipërmarrjet inovative të agroturizmit që shfrytëzojnë specialitetet lokale, duke nxitur tregje të veçanta dhe turizmin eksperiencial të lidhur me produktet dhe traditat unike bujqësore të rajonit</t>
  </si>
  <si>
    <t>A.2 Krijimi i një programi granti për subjektet agroturistike që specializohen në përvoja unike të vizitorëve me cilësi të lartë, duke kombinuar kulturën lokale me tregimin dixhital dhe menaxhimin inteligjent të objekteve</t>
  </si>
  <si>
    <r>
      <t>A.3. Investoni në infrastrukturën e zgjuar rurale që përputhet me pikat e forta rajonale dhe nxit lidhjen, të tilla si rrjetet inteligjente të energjisë, mjetet bujqësore të aktivizuara me IoT dhe rrjetet dixhitale me shpejtësi të lartë</t>
    </r>
    <r>
      <rPr>
        <sz val="12"/>
        <color rgb="FFFF0000"/>
        <rFont val="Calibri "/>
      </rPr>
      <t xml:space="preserve"> </t>
    </r>
  </si>
  <si>
    <t>A.4. Përshtatni qasjen LEADER ndaj zhvillimit rural duke integruar strategji inteligjente specializimi, duke inkurajuar projekte që përfitojnë nga njohuritë lokale dhe inovacioni dixhital M5 IPARD III</t>
  </si>
  <si>
    <t>Totali për objektivin specifik 1.5</t>
  </si>
  <si>
    <t>*Aktivitetet të cilat janë shënuar me NA ose 0 në kolonën e buxhetit do të financohen brenda buxheteve të miratuara të subjekteve të përfshira dhe si të tilla nuk do të kenë ndonjë ndikim të drejtpërdrejtë buxhetor. Aktivitetet të cilat janë të shënuara me TBD janë ato aktivitete që nuk janë raportuar me një buxhet specifik në planin e veprimit duke pasur parasysh se kanë nevojë për studime paraprake për përcaktimin e detajuar të kostos. Buxheti i tyre do të rishikohet në planin e përditësuar të buxhetit të parashikuar 1 vit nga miratimi i S3</t>
  </si>
  <si>
    <t>Objektivi specifik 1.3 Peshkimi dhe Akuakultura e Qëndrueshme</t>
  </si>
  <si>
    <t>A3. Grante për modernizimin e pajisjeve të akuakulturës: Ofroni stimuj financiarë për adoptimin e teknologjive të reja, si pajisje të automatizuara për ushqyerje dhe mbledhje, të cilat mund të përmirësojnë efikasitetin dhe të reduktojnë kostot e punës.</t>
  </si>
  <si>
    <t>A4. Zhvillimi i sistemeve të qëndrueshme të akuakulturës në det të hapur: Mbështetni krijimin e operacioneve të akuakulturës në det të hapur që mund të përdorin trupa uji më të thellë dhe më pak të populluar, duke reduktuar ndikimin mjedisor në zonat bregdetare dhe duke mundësuar kultivimin e një game më të gjerë speciesh.</t>
  </si>
  <si>
    <t>A1. Zbatimi i  një Skeme Kombëtare që ofron grante për modernizimin dhe rinovimin miqësor ndaj mjedisit të flotave të peshkimit, me synimin për të rritur efikasitetin dhe qëndrueshmërinë pa shtuar përpjekjet e peshkimit.</t>
  </si>
  <si>
    <t>A2. Dhënia e granteve për të stimuluar ekonominë blu, duke u përqendruar në turizmin e qëndrueshëm detar dhe eko-inovacionin. Konkretisht, ofroni grante shtetërore prej 50% për të subvencionuar investimet në koshat inteeligjentë të riciklimit për peshkimin, për të diversifikuar përfitimet ekonomike dhe për të ruajtur ekosistemet detare.</t>
  </si>
  <si>
    <t>Numri i anijeve të peshkimit të përmirësuara me teknologji dhe praktika miqësore me mjedisin.</t>
  </si>
  <si>
    <t xml:space="preserve">Numri i projekteve të financuara çdo vit që kontribuojnë në turizmin e qëndrueshëm detar dhe ruajtjen e ekosistemeve detare.  </t>
  </si>
  <si>
    <t>Numri i operacioneve të akuakulturës që marrin grante modernizimi për adoptimin e pajisjeve të automatizuara të ushqimit dhe korrjes</t>
  </si>
  <si>
    <t>Numri i operacioneve të reja të akuakulturës në det të hapur të krijuar duke përdorur trupa ujorë më të thellë dhe më pak të mbushur me njerëz.</t>
  </si>
  <si>
    <t>Nr i mbledhësve dhe përpunuesve të MAP të mbështetur përmes granteve</t>
  </si>
  <si>
    <t>Nr i prodhuesve dhe përpunuesve të MAP në përputhje me standardet dhe certifikatat e njohura të cilësisë</t>
  </si>
  <si>
    <t xml:space="preserve">Numri  i kompanive që prodhojnë produkte përfundimtare </t>
  </si>
  <si>
    <t>Nr i grupeve të krijuara</t>
  </si>
  <si>
    <t>Numri i punonjësve të trajnuar (100)</t>
  </si>
  <si>
    <t>Krijimi i fermave model</t>
  </si>
  <si>
    <t>Numri  i përpunuesve MAP që kanë adoptuar teknologji të qëndrueshme tharjeje si pjesë e operacioneve të tyre të përpunimit në 20 njësi</t>
  </si>
  <si>
    <t>5 njësi</t>
  </si>
  <si>
    <t>10 përfitues vjetorë</t>
  </si>
  <si>
    <t>të paktën 2 kompani deri në vitin 2027</t>
  </si>
  <si>
    <t>të paktën 1 grup</t>
  </si>
  <si>
    <t>100 punonjës të trajnuar</t>
  </si>
  <si>
    <t>2 ferma model/vit</t>
  </si>
  <si>
    <t>20 njësi</t>
  </si>
  <si>
    <t>Shkalla e adoptimit të teknologjive dhe praktikave të qëndrueshme brenda sektorit MAP,</t>
  </si>
  <si>
    <t>Numri i sipërmarrjeve të agroturizmit që përfitojnë grante për shfrytëzimin e specialiteteve lokale dhe nxitjen e tregjeve të veçanta (100 ferma)</t>
  </si>
  <si>
    <t>100 ferma</t>
  </si>
  <si>
    <t>Numri i njësive të turizmit rural të mbështetur</t>
  </si>
  <si>
    <t>100 njësi turistike rurale</t>
  </si>
  <si>
    <t>investimet e reja</t>
  </si>
  <si>
    <t>90 investime të reja</t>
  </si>
  <si>
    <t>Numri i projekteve të zhvillimit rural të mbështetur në qasjen e përshtatur LEADER</t>
  </si>
  <si>
    <t>10 grupe drejtuese (2027)</t>
  </si>
  <si>
    <t>Rritja e numrit të turistëve që vizitojnë objektet e agroturizmit rural që kanë integruar infrastruktura inovative ose kanë prezantuar oferta të reja eksperimentale</t>
  </si>
  <si>
    <t xml:space="preserve"> Agjencia e  Pushtetit Vendor për Pagesat</t>
  </si>
  <si>
    <t>M1. Drejtimi i sektorit MAP drejt konkurrencës, qëndrueshmërisë dhe elasticitetit global duke integruar strategji teknologjike, arsimore dhe mjedisore</t>
  </si>
  <si>
    <t>A1. Lançimi i një skeme programi grantesh për të financuar përmirësimet teknologjike për mbledhësit dhe përpunuesit në sektorin e Bimëve Mjekësore dhe Aromatike (MAP), duke rritur efikasitetin dhe cilësinë e produktit.</t>
  </si>
  <si>
    <t>100 varka mbi 12 metra (200.000 euro/vit)</t>
  </si>
  <si>
    <t>15 Grante të ndara / vit</t>
  </si>
  <si>
    <t>Rritja e numrit të operacioneve të qëndrueshme detare të certifikuara me standarde mjedisore</t>
  </si>
  <si>
    <t xml:space="preserve">A2. Zhvillimi i  një plan veprimi për ruajtjen e vendeve të identifikuara kulturore dhe të trashëgimisë
</t>
  </si>
  <si>
    <t xml:space="preserve">Numri i ekraneve interaktive dhe instalimeve të realitetit të shtuar të vendosura me sukses në muze çdo vit.
</t>
  </si>
  <si>
    <t>Numri i zonave kulturore nëntokësore të pajisura me përvoja të realitetit të shtuar çdo vit</t>
  </si>
  <si>
    <t>A3. Përdorimi i teknologjisë moderne si realitet i shtuar , ekranet ndërvepruese dhe udhëzuesit shumëgjuhësh për të përmirësuar përvojën e vizitorëve përmes tregimit dhe interpretimit efektiv në Muze.</t>
  </si>
  <si>
    <t>A4. Përdorimi i realitetit të shtuar, (AR) për të përmirësuar përvojën në zonat kulturore nëntokësore.</t>
  </si>
  <si>
    <t>A5. Zhvillimi i strategjive të synuara marketingu për promovimin e vendeve kulturore dhe të trashëgimisë, si krijimi i shtigjeve turistike me elemente kulturore dhe historike, krijimi i tregimeve interesante rreth këtyre vendeve dhe përdorimi i kanaleve të ndryshme të marketingut.</t>
  </si>
  <si>
    <t>A7. Zhvillimi i një harte inteligjente interaktive me informacion në kohë reale për pikat turistike.</t>
  </si>
  <si>
    <t xml:space="preserve">A12. Monitorimi dhe vlerësimi rregullisht ndikimin e turizmit në vendet kulturore dhe të trashëgimisë përmes platformës përkatëse </t>
  </si>
  <si>
    <t>Objektivi specifik 1. Ruajtja dhe promovimi i vendeve historike dhe kulturore, muzeve dhe traditave të Shqipërisë për të tërhequr individët e apasionuar pas trashëgimisë, duke siguruar që trashëgimia kulturore e Shqipërisë do të ruhet, restaurohet dhe promovohet.</t>
  </si>
  <si>
    <t>A6. Zbatimi i sinjalistikës inteligjente me kode QR për informacion mbi elementët kulturorë dhe historikë.</t>
  </si>
  <si>
    <t>A8. Përdorimi i përvojave të realitetit virtual (VR) për eksplorimin e turizmit në distancë në vende të ndryshme kulturore.</t>
  </si>
  <si>
    <t>A.3. Identifikimi dhe përgatitja e shtigjeve  turistike (të karakterit natyror, kulturor, kulinar/tradicional, historik) dhe krijimi i një platforme dhe aplikacione dixhitale.</t>
  </si>
  <si>
    <t>A9. Përdorimi i survejimit me dron për monitorimin dhe sigurinë e vijës bregdetare në zonat kulturore dhe vendosjen e rregullave dhe udhëzimeve të qarta për përdorimin e dronëve në këto vende</t>
  </si>
  <si>
    <t>Nr. i zonave të klasifikuara sipas kategorive të zhvillimit dhe tipologjive që orientojnë investimet. (a. Hapësirat e identifikuara mirë sipas tipologjisë së produktit turistik. b. Zonat prioritare për zhvillimin e turizmit kulturor që do të përdoren si objektiva për të tërhequr disa lloje investimesh në të ardhmen.)</t>
  </si>
  <si>
    <t xml:space="preserve">Numri i grupeve të të dhënave për objektivat e ekoturizmit dhe ecjes, krijimi i gjurmëve në hartë, Vlerësimi i kapacitetit mbajtës për numrin e ekoturistëve dhe llojeve të tjera të vizitorëve që do të sigurojë tregues duke e krahasuar me numrin e popullsisë në zona,  numrin e tureve që mund të presë një ekodestinacion , etj </t>
  </si>
  <si>
    <t>M.1 Rritja e shkallës së angazhimit të vizitorëve në vendet kulturore dhe muzetë, e matur nga ndërveprimet me dixhitalizimin Rritja e normave të angazhimit të vizitorëve në vendet kulturore dhe muzetë, e matur nga ndërveprimet me mjetet e realitetit dixhital dhe të shtuar, shtigjet e përfunduara të trashëgimisë dhe përdorimin e sinjalistikës inteligjente dhe hartat interaktive çdo vit.</t>
  </si>
  <si>
    <t>A.1. Promovimi i Shqipërisë si një destinacion i përballueshëm dhe i besueshëm për procedurat mjekësore, si shërbimet dentare, kirurgjia estetike, trajtimet e fertilitetit dhe rehabilitimi</t>
  </si>
  <si>
    <t>A.3. Bashkëpunimi  me ofruesit e kujdesit shëndetësor për programe të integruara përmes marrëveshjeve</t>
  </si>
  <si>
    <t>A.6. Zhvillimi i paketave turistike të mirëqenies për të ofruar përvoja unike të mirëqenies që janë të lidhura me kulturën dhe burimet natyrore të Shqipërisë, duke integruar praktikat tradicionale shqiptare të shërimit  dhe mjekësinë alternative</t>
  </si>
  <si>
    <t>A.5. Nxitja e zhvillimit të resorteve terapeutike miqësore me mjedisin dhe praktikave tradicionale të shërimit.</t>
  </si>
  <si>
    <t>A.8. Promovimi i ruajtjes dhe përfshirjen e komunitetit.</t>
  </si>
  <si>
    <t xml:space="preserve">A.9. Mbështetja e strukturave turistike që theksojnë qëndrueshmërinë dhe praktikat e ndërgjegjshme për mjedisin, duke tërhequr turistë të ndërgjegjshëm për shëndetin dhe mjedisin përmes paketave dhe strategjive këshilluese </t>
  </si>
  <si>
    <t>A.11. Organizimi i eventeve të tilla si festivale të mirëqenies, seminare për shëndetin dhe mirëqenien, dhe konferenca për të edukuar njerëzit rreth përfitimeve të turizmit të qëndrueshëm dhe shëndetësor.</t>
  </si>
  <si>
    <t>A.1. Nxitja e bizneseve të përdorin teknologjinë për krijimin e programeve të personalizuara të mirëqenies.</t>
  </si>
  <si>
    <t>A.1.   Inkurajimi i turizmit hiking, aventuror dhe turizmit sportiv për t'i dhënë përparësi praktikave të turizmit të qëndrueshëm</t>
  </si>
  <si>
    <t>A.2. Forcimi i infrastrukturës digjitale në zonat turistike për të përmirësuar lidhshmërinë.</t>
  </si>
  <si>
    <t>A.4. Zhvillimi dhe mbështetja e komuniteteve të  destinacioneve të ekoturizmit, duke përfshirë ecjen dhe ruajtjen e jetës së egër, turizmin aventuror dhe sportiv</t>
  </si>
  <si>
    <t>A.1. Krijimi i një baze të dhënash kombëtare statistikore të turizmit (zhvilloni projektin dhe zbatoni</t>
  </si>
  <si>
    <t xml:space="preserve">A.4.  Forcimi i bashkëpunimit ndërmjet agjencive turistike dhe operatorëve përmes platformave të ndërsjella të komunikimit online për ndërtimin dhe promovimin e paketave turistike miqësore me mjedisin dhe për sezonin më pak të zhvilluar </t>
  </si>
  <si>
    <t>A.1.Zhvillimi i një projekti studimi për mundësitë e qëndrimit në fermë ku turistët mund të jetojnë në një fermë funksionale, të marrin pjesë në aktivitete bujqësore dhe të përjetojnë jetën rurale nga afër</t>
  </si>
  <si>
    <t>A.2. Trajnimi i vendasve si guidierë turistikë, inkurajimi i zhvillimit të akomodimeve dhe restoranteve të drejtuara nga vendasit dhe promovimi i arteve dhe zanateve lokale</t>
  </si>
  <si>
    <t>FUSHA ME PËRPARËSI: MJEDISI</t>
  </si>
  <si>
    <t>Ekonomia totale blu</t>
  </si>
  <si>
    <t>A.2 Promovimi i cilësisë së ujërave ku mund të zhvillohen aktivitete ujore krahas zonave elitare turistike</t>
  </si>
  <si>
    <t>A.1 Transpozimi i Direktivës për Emetimet Industriale</t>
  </si>
  <si>
    <t xml:space="preserve"> Numri i teknikave më të mira të disponueshme (BAT) të përshtatura dhe të përkthyera për përdorim në industrinë lokale. Metoda e gjurmimit: Monitoroni përfundimin e përshtatjeve dhe përkthimeve të dokumenteve të BAT duke verifikuar shpërndarjen dhe zbatimin e tyre në industritë përkatëse çdo vit.
</t>
  </si>
  <si>
    <t>Numri i stacioneve automatike të monitorimit të cilësisë së ajrit</t>
  </si>
  <si>
    <t>Ulja e numrit të problemeve shëndetësore dhe sëmundjeve të lidhura me ndotjen e ajrit, si sëmundjet e frymëmarrjes, problemet kardiovaskulare dhe vdekjet e parakohshme.</t>
  </si>
  <si>
    <t>Numri i prodhuesve vendas të trajnuar</t>
  </si>
  <si>
    <t>Numri i guidierëve turistikë vendas të trajnuar  dhe akomodimeve dhe restoranteve të reja të menaxhuara në vend çdo vit. Metoda e gjurmimit: Monitoroni përfundimin e programeve të trajnimit të udhërrëfyesve turistikë dhe regjistrimin e akomodimeve dhe restoranteve të reja lokale, duke vlerësuar rritjen e shitjeve të arteve dhe artizanatit vendas përmes anketave periodike të tregut.</t>
  </si>
  <si>
    <t>A.3 Prezantoni një platformë mbështetëse dixhitale që ndihmon fermerët në marrjen e certifikimit Global G.A.P.  përmes aplikacioneve të thjeshta dhe udhëzimeve në kohë reale, duke i ngritur kështu produktet e tyre në standardet e njohura ndërkombëtarisht të cilësisë dhe sigurisë.</t>
  </si>
  <si>
    <t>A.2. Stacione të avancuara agro-meteorologjike: platformë dixhitale për bujqësi inteligjente</t>
  </si>
  <si>
    <t>Totali për  objektiv inspecifik 1.1</t>
  </si>
  <si>
    <t>Të paktën 70 agropërpunues që aplikojnë teknologji inovative</t>
  </si>
  <si>
    <t>Deri në 4000 pjesëmarrës të programit të punësuar/angazhuar në start up</t>
  </si>
  <si>
    <t>Numri i kërkesave të sigurimeve bujqësore të përpunuara duke përdorur vlerësimet me AI-Inteligjencë Artificiale  dhe me dron.</t>
  </si>
  <si>
    <t>M/1 Zgjerimi i pjesës së tregut, vlera e shtuar dhe shtrirja e produkteve agro-ushqimore dhe të peshkimit të përpunuara në tregjet vendase dhe ndërkombëtare.</t>
  </si>
  <si>
    <t>Objektivi i output</t>
  </si>
  <si>
    <t>Treguesi i output</t>
  </si>
  <si>
    <t xml:space="preserve">A.3. Ngritja e Qendrës së Teknologjisë së Avancuar të Bujqësisë në Korçë për përmirësimin/rikualifikimin në bujqësi precize dhe adoptimin e teknologjive të avancuara të bujqësisë në Bashkinë e Korçës në bashkëpunim midis palëve të interesuara të helikës  së katërfishtë. </t>
  </si>
  <si>
    <t>A2.Zhvilloni dhe zbatoni një ligj premtues për konsolidimin e tokës, duke përdorur analizë të avancuar gjeohapësinore dhe inteligjencë artificiale për të lehtësuar rialokimin strategjik të parcelave të tokës. Ky ligj do të rrisë efikasitetin strukturor dhe produktivitetin e fermave bujqësore duke optimizuar madhësinë dhe konfigurimin e tyre, të udhëhequr nga njohuritë e bazuara në të dhëna që sigurojnë qëndrueshmëri mjedisore dhe qëndrueshmëri ekonomike.</t>
  </si>
  <si>
    <t>A.2. Përdorni analizë të të dhënave të mëdha për strategjinë e rritjes së turizmit.</t>
  </si>
  <si>
    <t>Treguesi i output-it</t>
  </si>
  <si>
    <t>Objektivi i output-it</t>
  </si>
  <si>
    <t>Objektivi Strategjik: Zhvillimi i një sektori turistik dinamik, të larmishëm, në mbarë vendin, gjatë gjithë vitit, që kontribuon në zhvillimin socio-ekonomik të vendit duke promovuar praktika të përgjegjshme dhe duke ruajtur thesaret tona natyrore dhe kulturore për brezat   e ardhshëm.</t>
  </si>
  <si>
    <t>FUSHA PRIORITARE: TURIZMI DHE MJEDISI I QËNDRUESHËM DHE I DIVERSIFIKUAR</t>
  </si>
  <si>
    <t>FUSHA PRIORITARE: ZINXHIR USHQIMOR I SHËNDETSHËM DHE I QËNDRUESHËM</t>
  </si>
  <si>
    <t>FUSHA PRIORITARE: ENERGJIA E RINOVUESHME</t>
  </si>
  <si>
    <t>Masat</t>
  </si>
  <si>
    <t>Hendeku financiar (euro)</t>
  </si>
  <si>
    <t>Objektivi Strategjik Nr. 1: Promovimi i zhvillimit të projekteve të energjisë diellore dhe të erës për të diversifikuar portofolin e energjisë së rinovueshme, duke shfrytëzuar burimet e bollshme të diellit dhe të erës në Shqipëri për prodhimin e energjisë së pastër.</t>
  </si>
  <si>
    <t>Objektivi specifik 1.1 Rritja e investimeve në energjinë e rinovueshme, duke përfshirë liberalizimin e tregut të energjisë.</t>
  </si>
  <si>
    <t>M1. Rritja e ndërgjegjësimit për promovimin e investimeve dhe iniciativave për BRE dhe efiçiencë të energjisë dhe rritjen e kapaciteteve të investitorëve potencialë të BRE**</t>
  </si>
  <si>
    <t>A.1 Zhvillimi i një portali unik për qëllime informative për të gjitha investimet dhe nismat për BRE-të dhe efiçencën e energjisë, skemat mbështetëse dhe alternativat e financimit.</t>
  </si>
  <si>
    <r>
      <rPr>
        <b/>
        <sz val="12"/>
        <rFont val="Calibri"/>
        <family val="2"/>
      </rPr>
      <t>MIE</t>
    </r>
    <r>
      <rPr>
        <sz val="12"/>
        <rFont val="Calibri"/>
        <family val="2"/>
      </rPr>
      <t>, AEE, OSHC</t>
    </r>
  </si>
  <si>
    <t>Portali i krijuar dhe funksional.</t>
  </si>
  <si>
    <t>Na</t>
  </si>
  <si>
    <t>Rritja e përqindjes së investitorëve të trajnuar të BRE si rezultat i iniciativave për ngritjen e kapaciteteve./Numri i fushatave ndërgjegjësuese të kryera për promovimin e investimeve për BRE dhe efiçiencë të energjisë.</t>
  </si>
  <si>
    <t>A.2 Disa trajnime që do të kryhen duke adresuar të gjitha segmentet e BRE-ve, duke përfshirë konsumatorët, me fokus të veçantë tek gratë sipërmarrëse</t>
  </si>
  <si>
    <r>
      <rPr>
        <b/>
        <sz val="12"/>
        <rFont val="Calibri"/>
        <family val="2"/>
      </rPr>
      <t>MIE</t>
    </r>
    <r>
      <rPr>
        <sz val="12"/>
        <rFont val="Calibri"/>
        <family val="2"/>
      </rPr>
      <t>, OSHEE, OSHC</t>
    </r>
  </si>
  <si>
    <t>Numri i sesioneve të trajnimit të zhvilluara për segmente të ndryshme të BRE-ve çdo vit/ Numri i pjesëmarrësve në sesione trajnimi, i ndarë sipas gjinisë dhe segmentit të BRE.</t>
  </si>
  <si>
    <t xml:space="preserve">20 trajnime të organizuara për të gjithë periudhën. Të paktën 600 investitorë dhe prosumatorë të mundshëm të BRE janë trajnuar, nga të cilët të paktën 300 gra.  </t>
  </si>
  <si>
    <t>A.3 Organizimi i aktiviteteve në shkolla për promovimin e vlerës mjedisore të BRE.</t>
  </si>
  <si>
    <r>
      <rPr>
        <b/>
        <sz val="12"/>
        <rFont val="Calibri"/>
        <family val="2"/>
      </rPr>
      <t>MIE</t>
    </r>
    <r>
      <rPr>
        <sz val="12"/>
        <rFont val="Calibri"/>
        <family val="2"/>
      </rPr>
      <t>, MAS</t>
    </r>
  </si>
  <si>
    <t>Numri i nxënësve të vetëdijshëm për vlerën mjedisore të përdorimit të burimeve të rinovueshme të energjisë (çdo vit)</t>
  </si>
  <si>
    <t>40 evente të organizuara për të gjithë periudhën</t>
  </si>
  <si>
    <t>A.4 Zhvillimi i mëtejshëm i të kuptuarit të mjedisit të ri rregullator në nivele të ndryshme, i fokusuar në paketën e re të energjisë dhe tranzicionin e energjisë</t>
  </si>
  <si>
    <t>MIE, ERE, OSHEE, OST, KESH, AEE</t>
  </si>
  <si>
    <t>Numri i workshop-eve, seminareve ose sesioneve trajnuese të zhvilluara për të shpërndarë informacion mbi mjedisin e ri rregullator dhe paketën e energjisë.</t>
  </si>
  <si>
    <t>10 trajnime dhe seminare të organizuara për të gjithë periudhën</t>
  </si>
  <si>
    <t>M2. Përmirësimi i analizave statistikore dhe të dhënave të BRE</t>
  </si>
  <si>
    <t>A.1 Investimi në ndërtimin e kapaciteteve të AKBN dhe ERE për përmirësimin e automatizimit të analizës së të dhënave</t>
  </si>
  <si>
    <r>
      <rPr>
        <b/>
        <sz val="12"/>
        <rFont val="Calibri"/>
        <family val="2"/>
      </rPr>
      <t>Agjencia Kombëtare e Burimeve Natyrore</t>
    </r>
    <r>
      <rPr>
        <sz val="12"/>
        <rFont val="Calibri"/>
        <family val="2"/>
      </rPr>
      <t>/ Enti Rregullator i Energjisë</t>
    </r>
  </si>
  <si>
    <t>Numri i stafit të AKBN dhe ERE të trajnuar për përmirësimin e automatizimit të analizës së të dhënave</t>
  </si>
  <si>
    <t>10 anëtarë të stafit të trajnuar. Siguruar një softuer për përmirësimin e automatizimit të analizës së të dhënave.</t>
  </si>
  <si>
    <t>A.2 Zhvillimi i një masterplani për ndarjen e zonave me potencial BRE, nëse është e mundur, për çdo teknologji për të tërhequr potencialisht investime për çdo teknologji BRE</t>
  </si>
  <si>
    <r>
      <rPr>
        <b/>
        <sz val="12"/>
        <rFont val="Calibri"/>
        <family val="2"/>
      </rPr>
      <t>MIE,</t>
    </r>
    <r>
      <rPr>
        <sz val="12"/>
        <rFont val="Calibri"/>
        <family val="2"/>
      </rPr>
      <t>OST, OSSH, Agjencia Kombëtare e Burimeve Natyrore</t>
    </r>
  </si>
  <si>
    <t>Masterplani për ndarjen e zonave me potencial BRE të përfunduar dhe të publikuar dhe i disponueshëm për të gjithë investitorët potencialë të BRE për të gjitha zonat e zonimit për çdo teknologji BRE</t>
  </si>
  <si>
    <t>na</t>
  </si>
  <si>
    <t>Totali SO 1.1</t>
  </si>
  <si>
    <t>Objektivi specifik 1.2 Përmirësimi i procedurave për dhënien e lejeve dhe licencave për kompanitë që operojnë në këtë sektor dhe përmirësimi i kuadrit ligjor dhe rregullator, duke përfshirë zhvillimin e nënrregulloreve dhe udhëzimeve për të lehtësuar zbatimin e ligjeve të lidhura me energjinë</t>
  </si>
  <si>
    <t>M1. Promovimi i bashkëpunimit ndërkufitar dhe lehtësimi i procedurave të lejeve.**</t>
  </si>
  <si>
    <t>A.1 Përfundimi i Memorandumit të Mirëkuptimit me rregullatorët fqinjë për të mundësuar njohjen e licencave shqiptare të energjisë</t>
  </si>
  <si>
    <t>ERE</t>
  </si>
  <si>
    <t>NA</t>
  </si>
  <si>
    <t>Numri i licencave të Njohura Reciprokisht në fuqi</t>
  </si>
  <si>
    <t>Të paktën 3 MM janë përfunduar</t>
  </si>
  <si>
    <t>Përmirësimi i efikasitetit të procesit të lejeve: (Matur nga reduktimi i kohës mesatare dhe numrit të hapave të kërkuar për marrjen e lejeve pasi të kenë ndodhur ndryshimet, krahasuar me bazën para nismës.)</t>
  </si>
  <si>
    <t>Rritja e përqindjes në projektet ndërkufitare të energjisë të nisura pas miratimit të proceseve të thjeshta të lejeve dhe rregullative.</t>
  </si>
  <si>
    <t>A.2 Identifikimi i akteve që duhet të ndryshohen për të lehtësuar procedurat e lejeve</t>
  </si>
  <si>
    <t>MIE, OST, OSHEE, MTM, MSHPV, BASHKIA</t>
  </si>
  <si>
    <t>analizat e kryera</t>
  </si>
  <si>
    <t>A.3 Rishikimi i akteve të identifikuara për t'u ndryshuar në A2</t>
  </si>
  <si>
    <t>Kuadri ligjor dhe rregullator në këtë sektor është përmirësuar</t>
  </si>
  <si>
    <t>M2. Rritja e likuiditetit brenda tregjeve ALPEX dhe nxitja e bashkëpunimit ndërkufitar</t>
  </si>
  <si>
    <t>A.1 Prezantimi i produkteve të reja brenda tregjeve ALPEX (brenda ditës etj.). Puna përgatitore për t'u bashkuar me Single Day Ahead Coupling, si një nga parakushtet për përjashtimin e mundshëm nga Mekanizmi i Rregullimit të Kufirit të Karbonit të BE-së</t>
  </si>
  <si>
    <t>ALPEX</t>
  </si>
  <si>
    <t>Numri i seminareve, seminareve ose sesioneve trajnuese të zhvilluara për të shpërndarë informacion mbi mjedisin e ri rregullator dhe paketën e energjisë.</t>
  </si>
  <si>
    <t>Prezantimi i tregut të ID dhe të gjitha produkteve të tjera pjesë e Rregullave ALPEX.</t>
  </si>
  <si>
    <t xml:space="preserve">Rritja e përqindjes në vëllimin e tregtisë ndërkufitare të energjisë e kryer si rezultat i bashkimit me Single Day Ahead Coupling, duke shfaqur bashkëpunimin e zgjeruar ndërkufitar.
</t>
  </si>
  <si>
    <t>A.2 ERE për të mundësuar lëshimin e “garancive të origjinës” të standardizuara dhe regjistrit dixhital për administrimin e GO*</t>
  </si>
  <si>
    <t>Regjistri dixhital për administrimin e GO operacional.</t>
  </si>
  <si>
    <t>Tregtimi i GO operacional</t>
  </si>
  <si>
    <t>Totali SO 1.2</t>
  </si>
  <si>
    <t>Totali i Objektivit Strategjik nr. 1:</t>
  </si>
  <si>
    <t>Objektivi Strategjik Nr. 2: Inkurajimi i përdorimit të teknologjive të  përdorimit të mbeturinave në energji, teknologjive inovative dhe burimeve të biomasës për prodhimin e energjisë së pastër, reduktimin e mbetjeve në landfill (vend-grumbullim) dhe promovimin e efikasitetit të burimeve.</t>
  </si>
  <si>
    <t>Objektivi specifik 2.1 Inkurajimi i përdorimit të teknologjive të  përdorimit të mbeturinave në energji, teknologjive inovative dhe burimeve të biomasës për prodhimin e energjisë së pastër, reduktimin e mbetjeve në landfill (vend-grumbullim) dhe promovimin e ndërgjegjësimit</t>
  </si>
  <si>
    <t>M1. Promovimi i përdorimit të biomasës, solare, lëndë djegëse alternative, NG në konsumin e energjisë në industri brenda segmentit të SME-ve.</t>
  </si>
  <si>
    <t>A.1 Mbështetja e projekteve inovative me qëllim promovimin e përdorimit të biomasës në konsumin e energjisë në industri brenda segmentit të SME-ve (vaj ulliri, përpunimi i drurit dhe prodhimi fitues).</t>
  </si>
  <si>
    <r>
      <rPr>
        <b/>
        <sz val="12"/>
        <rFont val="Calibri"/>
        <family val="2"/>
      </rPr>
      <t>MIE</t>
    </r>
    <r>
      <rPr>
        <sz val="12"/>
        <rFont val="Calibri"/>
        <family val="2"/>
      </rPr>
      <t>/MARD/MF</t>
    </r>
  </si>
  <si>
    <t>Tbd (stimuj)</t>
  </si>
  <si>
    <t>Numri i projekteve inovative të mbështetura për përdorimin e biomasës</t>
  </si>
  <si>
    <t>Deri në 10 projekte të financuara</t>
  </si>
  <si>
    <t>Reduktimi i përqindjes në shpenzimet e karburantit për serrat ( % në vit).</t>
  </si>
  <si>
    <t>A.2 Miratimi i një skeme për zëvendësimin e subvencionimit të karburanteve në serra.</t>
  </si>
  <si>
    <r>
      <rPr>
        <b/>
        <sz val="12"/>
        <rFont val="Calibri"/>
        <family val="2"/>
      </rPr>
      <t>MIE</t>
    </r>
    <r>
      <rPr>
        <sz val="12"/>
        <rFont val="Calibri"/>
        <family val="2"/>
      </rPr>
      <t>/MF/MARD</t>
    </r>
  </si>
  <si>
    <t>Numri i serave që marrin subvencione për instalimin e objekteve diellore dhe të biomasës</t>
  </si>
  <si>
    <t>A.3 Krijimi i një Fondi të Gjelbër kombëtar për mbështetjen e projekteve energjetike në nivel territorial që zgjerojnë kapacitetin e përgjithshëm financiar, duke promovuar modele inovative biznesi (PPP, ETS e kështu me radhë) dhe riinvestojnë në transformimin e qëndrueshëm të vendit. Mbështetja e projekteve të inovacionit në teknologjinë e pastër në Bashkitë Shqiptare në Misionin e Tranzicionit Urban (UTM) si përshpejtues i anëtarësimit të Shqipërisë në BE.</t>
  </si>
  <si>
    <t>MIE, Bashkitë</t>
  </si>
  <si>
    <t>TBD</t>
  </si>
  <si>
    <t>Krijimi i Fondit Kombëtar të Gjelbër</t>
  </si>
  <si>
    <t>Fondi i themeluar</t>
  </si>
  <si>
    <t>A.4 Zëvendësimi i subvencionit të karburantit me NG dhe skema mbështetëse për objektet e BRE (solare dhe biomasë) në serra.</t>
  </si>
  <si>
    <t>Numri i përfituesve të përfituar nga skemat mbështetëse për BRE çdo vit/Reduktimi i emetimeve të gazeve serrë si rezultat i kalimit në objektet e BRE.</t>
  </si>
  <si>
    <t>Totali i Objektivit Strategjik nr. 2:</t>
  </si>
  <si>
    <t>Objektivi strategjik nr. 3: Promovimi i një përzierjeje të larmishme të burimeve të rinovueshme të energjisë dhe teknologjive në zhvillim për të reduktuar varësinë nga një burim i vetëm.</t>
  </si>
  <si>
    <t>Objektivi specifik 3.1 Promovimi i masave mbështetëse për integrimin e burimeve alternative të energjisë, efiçencën e energjisë dhe diversifikimin e përzierjes së prodhimit të energjisë elektrike.*</t>
  </si>
  <si>
    <t>M1. Promovimi i integrimit dhe investimeve të reja në BRE.</t>
  </si>
  <si>
    <t>A.1 Miratimi i stimujve përmes skemave mbështetëse si dhe për teknologjitë e tjera të BRE (biomasa, era në det, etj.)</t>
  </si>
  <si>
    <t>Skemat stimuluese të miratuara/Kuadri ligjor në këtë sektor është përmirësuar.</t>
  </si>
  <si>
    <t>Skemat nxitëse të miratuara</t>
  </si>
  <si>
    <t>% rritje e kapacitetit të instaluar të BRE në të gjithë sektorët</t>
  </si>
  <si>
    <t>Rritje me 5% e investimeve në BRE në segmentin e konsumatorëve për shkak të futjes së skemave mbështetëse.</t>
  </si>
  <si>
    <t>A.2 Ndryshimi i akteve nënligjore për mundësimin e teknologjive të tjera të BRE-ve brenda segmentit të konsumatorëve</t>
  </si>
  <si>
    <t>0</t>
  </si>
  <si>
    <t>Përqindja e akteve të identifikuara që janë ndryshuar me sukses/Kuadri ligjor në këtë sektor është përmirësuar.</t>
  </si>
  <si>
    <t>Të paktën 90%</t>
  </si>
  <si>
    <t>A.3 Ankandet për caktimin e masave mbështetëse për pjesën tjetër të teknologjive të BRE-ve, përfshirë biomasën, erën në det të hapur etj. **</t>
  </si>
  <si>
    <t>Numri i kontratave të lidhura për BRE.</t>
  </si>
  <si>
    <t>Të paktën 2 kontrata për secilën teknologji.</t>
  </si>
  <si>
    <t>A.4 Përfundimi i një studimi mbi potencialin e një ekonomie hidrogjenore në Shqipëri</t>
  </si>
  <si>
    <t>Studimi i kryer</t>
  </si>
  <si>
    <t>Studimi i përfunduar.</t>
  </si>
  <si>
    <t>A. 5. Partneritet me Misionin e Hidrogjenit të Pastër për inkuadrimin e rrjedhës strategjike të punës në një rrjet të dedikuar evropian.</t>
  </si>
  <si>
    <t>Qasja në rrjetin e dedikuar evropian</t>
  </si>
  <si>
    <t>M2. Transformimi i KESH-it në një qendër prodhimi, diversifikimi i portofolit të tij dhe përfitimi nga transferimi i njohurive.</t>
  </si>
  <si>
    <t>A.1 Projekt pilot për instalimin e një impianti të biomasës 2 MW, projektin e erës në det të hapur dhe një projekt baterie me 3 MW. KESH do të bëhet promotori i teknologjive të reja të BRE në Shqipëri</t>
  </si>
  <si>
    <t>KESH</t>
  </si>
  <si>
    <t>Projekti i objektit të biomasës, projekti i erës në det të hapur dhe projekti i baterive i zbatuar dhe funksional me sukses./Sasia e energjisë së pastër e gjeneruar nga projektet pilot brenda vitit të parë të funksionimit.</t>
  </si>
  <si>
    <t>23,000 MWh/vit energji e pastër e prodhuar.</t>
  </si>
  <si>
    <t>Rritje në përqindje në kapacitetin total të prodhimit të KESH-it nga burimet e BRE-ve si rezultat i projekteve të reja të ruajtjes së biomasës, erës në det të hapur dhe baterive.</t>
  </si>
  <si>
    <t>Rritje 1% e prodhimit të KESH</t>
  </si>
  <si>
    <t>A.2 Rezultati i A.1 të vlerësohet për të mundësuar investimin në këto projekte hibride në shkallë më të madhe</t>
  </si>
  <si>
    <t>MIE, KESH</t>
  </si>
  <si>
    <t xml:space="preserve">Përfundimi i vlerësimit të rezultateve të projektit pilot.
</t>
  </si>
  <si>
    <t>A.4 Vendosja e bashkëpunimit me rajonin për projekte dhe investime të përbashkëta ndërkufitare për energjinë e BRE</t>
  </si>
  <si>
    <t>Numri i marrëveshjeve të bashkëpunimit të nënshkruara/të lidhura me partnerët rajonalë për projekte dhe investime të përbashkëta energjetike BRE</t>
  </si>
  <si>
    <t>Të paktën 2 marrëveshje bashkëpunimi janë lidhur.</t>
  </si>
  <si>
    <t>M3. Promovimi i komuniteteve të energjisë dhe projekteve të kërkimit dhe zhvillimit për ndarjen e energjisë, tregtimin nga kolegët dhe efikasitetin e energjisë.**</t>
  </si>
  <si>
    <t>A.1 Nxitja e një projekti pilot për krijimin e një komuniteti të energjisë së rinovueshme në një zonë të caktuar dhe lehtësimin e kalimit të energjisë në emetimet zero. Analiza e prodhimit.</t>
  </si>
  <si>
    <r>
      <rPr>
        <b/>
        <sz val="12"/>
        <rFont val="Calibri"/>
        <family val="2"/>
      </rPr>
      <t>MIE</t>
    </r>
    <r>
      <rPr>
        <sz val="12"/>
        <rFont val="Calibri"/>
        <family val="2"/>
      </rPr>
      <t>, MF, MSHPV, Bashkitë</t>
    </r>
  </si>
  <si>
    <t xml:space="preserve">Projekti pilot për krijimin e një komuniteti qytetar të energjisë nga burimet e rinovueshme (BRE) i zbatuar.
</t>
  </si>
  <si>
    <t>Krijimi i komunitetit të parë të energjisë së rinovueshme.</t>
  </si>
  <si>
    <t>Përqindja e përmirësimit në efiçencën e energjisë ose performancën në zonat pilot për shkak të iniciativave K&amp;Zh./ % e projekteve K&amp;Zh të mbështetura</t>
  </si>
  <si>
    <t>40% përmirësime në efiçencën e energjisë ose performancën 20% projekte R&amp;D të mbështetura</t>
  </si>
  <si>
    <t>A.2 Mbështetje për projektet inovative të kërkimit dhe zhvillimit për BRE të shpërndara, teknologjitë efikase të energjisë dhe menaxhimin e kërkesës, duke përfshirë aktorë të katërfishtë spirale</t>
  </si>
  <si>
    <t>MIE, MAS</t>
  </si>
  <si>
    <t>Tbd</t>
  </si>
  <si>
    <t>Numri i projekteve Kërkimore dhe Zhvillimore të financuara</t>
  </si>
  <si>
    <t>Deri në 15 projekte të financuara.</t>
  </si>
  <si>
    <t>M4. Promovimi i efikasitetit të energjisë dhe kursimit të energjisë në administratën publike</t>
  </si>
  <si>
    <t>A.1 Zbatimi i një regjistri energjetik të ndërtesave publike për të përcaktuar objektivat e rikualifikimit të energjisë dhe financimin prioritar për ndërhyrjet.*</t>
  </si>
  <si>
    <r>
      <t>MIE/</t>
    </r>
    <r>
      <rPr>
        <sz val="12"/>
        <rFont val="Calibri"/>
        <family val="2"/>
      </rPr>
      <t>AEE</t>
    </r>
  </si>
  <si>
    <t xml:space="preserve">Regjistri i energjisë për ndërtesat publike i krijuar dhe i zbatuar.
</t>
  </si>
  <si>
    <t>Ulja në përqindje e konsumit të energjisë dhe përmirësimi i efiçencës së energjisë në të gjitha ndërtesat e administratës publike si rezultat i zbatimit të politikave të reja</t>
  </si>
  <si>
    <t>A.2 Mbështetje për zhvillimin e masave të avancuara dhe në përputhje me BE-në e efikasitetit të energjisë dhe klimës, që mund të filtrojnë të gjitha investimet private</t>
  </si>
  <si>
    <t xml:space="preserve">Masat e avancuara për efikasitetin e energjisë dhe klimën, në përputhje me standardet e BE-së, të zhvilluara.
</t>
  </si>
  <si>
    <t>A.3 Miratimi i masave të detyrueshme të efiçiencës së energjisë dhe praktikave të kursimit të energjisë dhe investimeve në ndërtesat e administratës publike</t>
  </si>
  <si>
    <t xml:space="preserve">Masat dhe praktikat e detyrueshme për efikasitetin e energjisë për ndërtesat e administratës publike të miratuara.
</t>
  </si>
  <si>
    <t>A.4 Financimi i projekteve pilot në lidhje me efiçencën e energjisë</t>
  </si>
  <si>
    <t>Numri i projekteve të financuara për efiçiencën e energjisë</t>
  </si>
  <si>
    <t>3 projekte të efiçencës energjetike të financuara për 3 godina kryesore të administratës publike</t>
  </si>
  <si>
    <t>A.5 Emërimi i një menaxheri energjie në objektet e administratës publike</t>
  </si>
  <si>
    <t>Emërohet menaxher energjetik në objektet e administratës publike.</t>
  </si>
  <si>
    <t>Totali SO 3.1</t>
  </si>
  <si>
    <t>Objektivi specifik 3.2 Forcimi i partneritetit midis akademisë, bizneseve dhe qeverisë për të kapërcyer hendekun e aftësive dhe për të përmirësuar programet e arsimit dhe trajnimit, duke rishikuar kurrikulat, duke përfshirë ngritjen e aftësive dhe rikualifikimin</t>
  </si>
  <si>
    <t>M1. Promovimi i kërkimit dhe studiuesve shqiptarë. Promovimi i projekteve të BE-së</t>
  </si>
  <si>
    <t>A.1 Mbështetje financiare për kërkimin shkencor për të inkurajuar studiuesit shqiptarë të kontribuojnë në Marrëveshjen e Gjelbër të BE-së.</t>
  </si>
  <si>
    <r>
      <rPr>
        <b/>
        <sz val="12"/>
        <rFont val="Calibri"/>
        <family val="2"/>
      </rPr>
      <t>MIE,</t>
    </r>
    <r>
      <rPr>
        <sz val="12"/>
        <rFont val="Calibri"/>
        <family val="2"/>
      </rPr>
      <t>MAS, IAL</t>
    </r>
  </si>
  <si>
    <t>Numri i projekteve kërkimore të financuara që kontribuojnë në Marrëveshjen e Gjelbër të BE-së.</t>
  </si>
  <si>
    <t>10 projekte të financuara në kuadër të marrëveshjes së gjelbër të BE-së</t>
  </si>
  <si>
    <t>% Rritje e pjesëmarrjes së studiuesve shqiptarë në projektet e marrëveshjes së gjelbër të BE-së</t>
  </si>
  <si>
    <t>% Rritje e Pjesëmarrjes së Kërkuesve Shqiptarë në Projektet e BE-së</t>
  </si>
  <si>
    <t>A.2 Trajnime për studiuesit për të përmirësuar bashkëpunimin me bizneset.</t>
  </si>
  <si>
    <t>Numri i studiuesve të trajnuar</t>
  </si>
  <si>
    <t>M2. Krijimi i Institutit Shqiptar të Ekselencës së Energjisë (AEEI) si një ent i pavarur shtetëror, pjesë e Agjencisë Shqiptare të Inovacionit dhe Ekselencës, duke kapërcyer hendekun e transferimit të njohurive midis industrisë dhe akademisë.</t>
  </si>
  <si>
    <t>A.1 Krijimi i AEEI-së si përgjegjëse për zbatimin e kërkimit shkencor dhe qasjes inovative në fushën e energjisë, në linjë me ose brenda Agjencisë Shqiptare të Inovacionit dhe Ekselencës.</t>
  </si>
  <si>
    <r>
      <t>MIE</t>
    </r>
    <r>
      <rPr>
        <sz val="12"/>
        <rFont val="Calibri"/>
        <family val="2"/>
      </rPr>
      <t>/MAS/AAIE</t>
    </r>
  </si>
  <si>
    <t>AAEI e themeluar dhe funksionale.</t>
  </si>
  <si>
    <t>Efektiviteti i AEEI në tejkalimin e hendekut midis industrisë dhe akademisë, i matur nga projekte të përbashkëta dhe aktivitete kërkimore bashkëpunuese.</t>
  </si>
  <si>
    <t>% Rritja e efektivitetit të AEEI në tejkalimin e hendekut midis industrisë dhe akademisë, i matur nga projekte të përbashkëta dhe aktivitete kërkimore bashkëpunuese.</t>
  </si>
  <si>
    <t>Rritja e efektivitetit të AEEI në tejkalimin e hendekut midis industrisë dhe akademisë</t>
  </si>
  <si>
    <t>A.2 Zhvillimi i një skeme nxitëse për tërheqjen e ekspertëve dhe shkencëtarëve të lartë, përfshirë ata të diasporës, duke u bërë AEEI pika qendrore e të gjitha përpjekjeve të dekarbonizimit të Shqipërisë.</t>
  </si>
  <si>
    <t>Skema tashmë funksionale dhe prodhon rezultate të prekshme.</t>
  </si>
  <si>
    <t>A.3 Tërheqja e investimeve të huaja për të mbështetur veprimtarinë e AEEI</t>
  </si>
  <si>
    <r>
      <t>AEEI</t>
    </r>
    <r>
      <rPr>
        <sz val="12"/>
        <rFont val="Calibri"/>
        <family val="2"/>
      </rPr>
      <t>/MIE/MAS/AAIE</t>
    </r>
  </si>
  <si>
    <t>Shuma e rritur në investimet e huaja</t>
  </si>
  <si>
    <t>M3. Rritja e kapaciteteve për BRE dhe efiçencën e energjisë përmes një programi master multidisiplinar si dhe studimeve profesionale.</t>
  </si>
  <si>
    <t>A.1 Zhvillimi i kurrikulave të trajnimit dhe infrastrukturës për proceset e të mësuarit të vazhdueshëm në lidhje me BRE-të, efiçencën e energjisë, dekarbonizimin, inovacionet e lidhura me teknologjinë dhe tendencat më të fundit</t>
  </si>
  <si>
    <r>
      <t>MAS</t>
    </r>
    <r>
      <rPr>
        <sz val="12"/>
        <rFont val="Calibri"/>
        <family val="2"/>
      </rPr>
      <t>/Akademi/Industri</t>
    </r>
  </si>
  <si>
    <t>Nr i kurrikulave të AFP-së i rishikuar/Nr i programit master për BRE është në fuqi/Nr i kurrikulës së trajnimit për proceset e vazhdueshme mësimore në lidhje me BRE-të, të hartuara dhe miratuara./Numri i studentëve të regjistruar çdo vit.</t>
  </si>
  <si>
    <t>Përqindja e të diplomuarve të trajnuar në BRE dhe efiçiencë të energjisë</t>
  </si>
  <si>
    <t>A.2 Sigurimi i mbështetjes dhe mundësive të shfrytëzimit për financimin dhe hartimin e projekteve inovative në BRE, efiçencën e energjisë, lëvizshmërinë elektronike, kërkimin e aplikuar në AI, mësimin e makinerisë dhe analizën e të dhënave.</t>
  </si>
  <si>
    <r>
      <t>MIE</t>
    </r>
    <r>
      <rPr>
        <sz val="12"/>
        <rFont val="Calibri"/>
        <family val="2"/>
      </rPr>
      <t>/MAS</t>
    </r>
  </si>
  <si>
    <t>Nr i projekteve inovative të financuara në BRE, efiçena e energjisë, e-mobiliteti dhe kërkimi i aplikuar në AI-Inteligjencën Artificiale, Mësimin e Makinerisë, dhe Analizën e të Dhënave.</t>
  </si>
  <si>
    <t>Të paktën 5 projekte të financuara</t>
  </si>
  <si>
    <t>A.3 Promovimi i bashkëpunimit ndërmjet akademisë, industrisë dhe partnerëve ndërkombëtarë për transferimin dhe ndarjen e teknologjisë në sektorin e energjisë</t>
  </si>
  <si>
    <t>Numri i marrëveshjeve të bashkëpunimit ndërmjet akademisë, industrisë dhe partnerëve ndërkombëtarë.</t>
  </si>
  <si>
    <t>Të paktën 5 marrëveshje bashkëpunimi</t>
  </si>
  <si>
    <t>Totali SO 3.2</t>
  </si>
  <si>
    <t>Totali i Objektivit Strategjik  nr. 3:</t>
  </si>
  <si>
    <t>Objektivi strategjik nr. 4: Mbështetja e infrastrukturës moderne dhe fleksibël të rrjetit dhe ruajtjes së energjisë që mund të trajtojë në mënyrë efikase natyrën e ndryshme të burimeve të energjisë së rinovueshme dhe të mundësojë ndarjen ndërrajonale të energjisë.</t>
  </si>
  <si>
    <t>Objektivi specifik 4.1 Investimi në zhvillimin e rrjeteve inteligjente dhe sistemeve të ruajtjes, për të mbështetur rrjetet inteligjente dhe infrastrukturën e ruajtjes së energjisë që mund të trajtojë në mënyrë efikase natyrën e ndryshme të burimeve të energjisë së rinovueshme dhe të mundësojë ndarjen ndërrajonale të energjisë.</t>
  </si>
  <si>
    <t>M1. Lehtësimi i shkëmbimit  të BRE-ve në energji elektrike. Promovimi i klientëve aktivë përmes IoT.</t>
  </si>
  <si>
    <t>A.1 Miratimi i një rregulloreje për pajisjet inteligjente të energjisë për të mundësuar ndërveprueshmërinë dhe pjesëmarrjen e tyre në skemat e përgjigjes së kërkesës. Thjeshtimi i rregullave të balancimit për të mundësuar skemat e anës së kërkesës (VPP) dhe balancimin ndërkufitar.</t>
  </si>
  <si>
    <t>Rregullorja për pajisjet inteligjente të energjisë në fuqi</t>
  </si>
  <si>
    <t>Rritja e angazhimit të përdoruesit fundor në tregun e energjisë elektrike pas instalimit të matësve inteligjentë.</t>
  </si>
  <si>
    <t>A.2 Instalimi i teknologjisë së matësve inteligjentë për konsumatorët fundorë, për të qenë aktivisht pjesë e tregut të energjisë elektrike - Projekt pilot për një zonë të caktuar</t>
  </si>
  <si>
    <t>Operatori i Sistemit të Shpërndarjes</t>
  </si>
  <si>
    <t>Numri i matësve inteligjentë të instaluar për konsumatorët fundorë</t>
  </si>
  <si>
    <t>Mbi 200,000 matës inteligjentë të instaluar</t>
  </si>
  <si>
    <t>A.3 Instalimi i teknologjisë së matësve inteligjentë për të gjithë konsumatorët fundorë të mbetur, për të qenë aktivisht pjesë e tregut të energjisë elektrike</t>
  </si>
  <si>
    <t>Të instaluara deri në 1,000,000 metra</t>
  </si>
  <si>
    <t>A.4 Nxitja dhe drejtimi i integrimit në sektorin energjetik të inteligjencës artificiale, masave të sigurisë kibernetike dhe IoT të tjera, për lehtësimin e integrimit të BRE-ve, menaxhimit dhe zhvillimit të sektorit.</t>
  </si>
  <si>
    <r>
      <rPr>
        <b/>
        <sz val="12"/>
        <rFont val="Calibri"/>
        <family val="2"/>
      </rPr>
      <t>MIE,</t>
    </r>
    <r>
      <rPr>
        <sz val="12"/>
        <rFont val="Calibri"/>
        <family val="2"/>
      </rPr>
      <t>Operatori i Sistemit të Shpërndarjes, OST, AKCESK</t>
    </r>
  </si>
  <si>
    <t>Udhëzimet e ofruara dhe numri i projekteve të mbështetura.</t>
  </si>
  <si>
    <t>M2. Prezantimi i ankandeve për zbatimin e projektit të ruajtjes dhe skemës mbështetëse për këto projekte.</t>
  </si>
  <si>
    <t>A.1 Identifikimi dhe miratimi i akteve ligjore që mundësojnë investime në projekte magazinimi</t>
  </si>
  <si>
    <t>Aktet ligjore të identifikuara dhe miratuara për të mundësuar investime në projektet e ruajtjes në rrjet.</t>
  </si>
  <si>
    <t>Kapaciteti total i ruajtjes së energjisë i siguruar përmes projekteve të ankandeve, krahasuar me periudhën para ankandit.</t>
  </si>
  <si>
    <t>A.2 Fillimi i ankandeve për skemat mbështetëse për projektet e magazinimit</t>
  </si>
  <si>
    <t>Numri i ankandeve të organizuara / Nr i kontratave të lidhura.</t>
  </si>
  <si>
    <t>M3. Rritja e sigurisë së sistemit energjetik nëpërmjet diversifikimit të alternativave të depozitimit të kaskadës së Drinit.</t>
  </si>
  <si>
    <t>A.1 Kryerja e një Studimi Fizibiliteti dhe VNMS për Hidromagazinimin me Pompa KESH</t>
  </si>
  <si>
    <t xml:space="preserve">Përfundimi i Vlerësimit të Fizibilitetit dhe Vlerësimit të Ndikimit Mjedisor dhe Social (ESIA) për projektin e Depozitimit të Energjisë me Ujë të Ngritur (Pumped Hydro Storage) të KESH.
</t>
  </si>
  <si>
    <t>Rritja e kapacitetit dhe elasticitetit të sistemit energjetik për shkak të shtimit të projektit të depozitimit të hidrocentraleve me pompa, i matur nga reduktimi i deficitit të energjisë së ngarkesës maksimale .</t>
  </si>
  <si>
    <t>A.2 Zbatimi i projektit të depozitimit të hidropompave</t>
  </si>
  <si>
    <t>Filloi zbatimi i projektit të depozitimit të hidropompave.</t>
  </si>
  <si>
    <t>Projekti i financuar dhe kontrata EPS e lidhur.</t>
  </si>
  <si>
    <t>Totali SO 4.1</t>
  </si>
  <si>
    <t>Objektivi specifik 4.2 Rritja e infrastrukturës energjetike, duke përfshirë ndërtimin e qendrave teknologjike (TEC) dhe stacioneve të karikimit për të mbështetur transportin elektrik.</t>
  </si>
  <si>
    <t>M1. Stimulimi i projekteve brenda komponentit të lëvizshmërisë elektronike.</t>
  </si>
  <si>
    <t>A.1 Transpozimi i paketës së marrëveshjes së gjelbër, duke mundësuar tarifimin e automjeteve elektronike</t>
  </si>
  <si>
    <t>Përfundoi LGA për transpozimin e paketës së marrëveshjes së gjelbër./Përmirësimi dhe harmonizimi i kuadrit ligjor.</t>
  </si>
  <si>
    <t>Reduktimi i përqindjes së emetimeve brenda sektorit lokal të transportit publik pas prezantimit të automjeteve elektronike dhe stacioneve të karikimit me energji të rinovueshme.</t>
  </si>
  <si>
    <t>Reduktimi i përqindjes së emetimeve brenda sektorit lokal të transportit publik pas prezantimit të automjeteve elektronike  dhe stacioneve të karikimit me energji të rinovueshme.</t>
  </si>
  <si>
    <t>A.2 Stimujt për e-automjetet, duke përfshirë transportin publik lokal, stacionet e karikimit të lëvizshëm të WI-Fi dhe energjisë së rinovueshme për popullatën lokale të një zone të caktuar turistike rurale</t>
  </si>
  <si>
    <t>MIE, MF, MSHPV, Bashkitë</t>
  </si>
  <si>
    <t>Numri i automjeteve elektrike të blera /Numri i stacioneve të karikimit celular të energjisë së rinovueshme të instaluara në zonën e caktuar turistike rurale.</t>
  </si>
  <si>
    <t>Blerja e 15 automjeteve elektronike, një autobusi elektronik dhe 3 stacioneve të karikimit</t>
  </si>
  <si>
    <t>A.3 Promovimi i rezultatit të projektit</t>
  </si>
  <si>
    <t>Numri i aktiviteteve promovuese të kryera për të nxjerrë në pah rezultatet e projektit të lëvizshmërisë elektronike.</t>
  </si>
  <si>
    <t>Të paktën 3 aktivitete promovuese kanë përfunduar.</t>
  </si>
  <si>
    <t>Totali SO 4.2</t>
  </si>
  <si>
    <t>Totali i Objektivit Strategjik  nr. 4:</t>
  </si>
  <si>
    <t>Objektivi Strategjik Nr. 5: Zbatimi i praktikave të përgjegjshme të menaxhimit të pyjeve, duke përfshirë ripyllëzimin dhe prerjen e qëndrueshme të drurit, për të balancuar përfitimet ekonomike me ruajtjen e mjedisit.</t>
  </si>
  <si>
    <t>Objektivi specifik 5.1 Praktika të qëndrueshme të përdorimit të energjisë</t>
  </si>
  <si>
    <t>M1. Zbatimi i politikave të menaxhimit të qëndrueshëm të pyjeve.</t>
  </si>
  <si>
    <t>A.1 Ndryshimi i dokumentit të politikës pyjore shqiptare që synon përdorimin e teknikave efikase të prerjes që minimizojnë mbetjet dhe ndikimin mjedisor dhe për të siguruar mbledhjen dhe përdorimin efikas të mbetjeve të pyjeve, si degët, majat dhe lëvorja e mbetur pas korrjes së drurit.</t>
  </si>
  <si>
    <r>
      <rPr>
        <b/>
        <sz val="12"/>
        <rFont val="Calibri"/>
        <family val="2"/>
      </rPr>
      <t>MTM,</t>
    </r>
    <r>
      <rPr>
        <sz val="12"/>
        <rFont val="Calibri"/>
        <family val="2"/>
      </rPr>
      <t>Agjencia Kombëtare e Pyjeve, MSHPV</t>
    </r>
  </si>
  <si>
    <t>Dokumentet e politikave pyjore janë ndryshuar për të përfshirë teknikat efikase të prerjes dhe shfrytëzimin e mbetjeve pyjore</t>
  </si>
  <si>
    <t>Rritje në përqindje në sipërfaqen e pyjeve të menaxhuara sipas praktikave të qëndrueshme dhe të certifikuara nga standardet e certifikimit të pyjeve</t>
  </si>
  <si>
    <t>A.2 Prezantimi i standardeve të certifikimit të pyjeve për të garantuar menaxhimin e qëndrueshëm të pyjeve</t>
  </si>
  <si>
    <r>
      <rPr>
        <b/>
        <sz val="12"/>
        <rFont val="Calibri"/>
        <family val="2"/>
      </rPr>
      <t>MTM</t>
    </r>
    <r>
      <rPr>
        <sz val="12"/>
        <rFont val="Calibri"/>
        <family val="2"/>
      </rPr>
      <t>, Agjencia Kombëtare e Pyjeve, MSHPV</t>
    </r>
  </si>
  <si>
    <t>Numri i sipërfaqeve pyjore të certifikuara sipas standardeve të reja të menaxhimit të qëndrueshëm të pyjeve</t>
  </si>
  <si>
    <t>A.3 Nisja e një projekti pilot për zbatimin e certifikimit të pyjeve</t>
  </si>
  <si>
    <t>Numri i projekteve pilot të iniciuara për zbatimin e certifikimit të pyjeve</t>
  </si>
  <si>
    <t>A.4 Nisja e një projekti pilot për zbatimin e plantacionit të biomasës në sipërfaqe jo pyjore, që përfshin kultivimin e llojeve specifike të pemëve për prodhimin e energjisë.</t>
  </si>
  <si>
    <r>
      <rPr>
        <b/>
        <sz val="12"/>
        <rFont val="Calibri"/>
        <family val="2"/>
      </rPr>
      <t>MTM,</t>
    </r>
    <r>
      <rPr>
        <sz val="12"/>
        <rFont val="Calibri"/>
        <family val="2"/>
      </rPr>
      <t>Agjencia Kombëtare e Pyjeve, MSHPV, MIE</t>
    </r>
  </si>
  <si>
    <t>Numri i projekteve pilot të iniciuara për mbjelljen e biomasës në zona jopyjore</t>
  </si>
  <si>
    <t>Totali i Objektivit Strategjik  Nr 5</t>
  </si>
  <si>
    <t>* Aktivitetet të cilat janë shënuar me NA ose 0 në kolonën e buxhetit do të financohen në kuadër të buxheteve të miratuara të subjekteve të përfshira dhe si të tilla nuk do të kenë ndonjë ndikim të drejtpërdrejtë buxhetor. Aktivitetet të cilat janë të shënuara me TBD janë ato aktivitete që nuk janë raportuar me një buxhet specifik në planin e veprimit duke pasur parasysh se kanë nevojë për studime paraprake për përcaktimin e detajuar të kostos. Buxheti i tyre do të rishikohet në planin e përditësuar të buxhetit të parashikuar 1 vit nga miratimi i S3</t>
  </si>
  <si>
    <t>** Objektivat specifikë të shënuar me dy asterikë  janë ato që janë përfshirë në Planin e Rritjes (SO3: 4.1.1 Përshtatja me paketën e integrimit të energjisë elektrike për të mundësuar bashkimin e tregut të energjisë elektrike të BE-së dhe Shqipërisë, krijimi i tregut brenda-ditor të energjisë elektrike, operacionalizimi i paketës në përputhje me planin e integrimit të operatorit të bashkimit të tregut deri në vitin 2025; 4.2.1 Zhvillimi i një plani veprimi të bazuar në sasi për energjinë e rinovueshme: Planifikim për 3 vite në dispozicion; 4.2.2 Zbatimi i Direktivës për Energjinë e Rinovueshme: miratimi i legjislacionit për RES, thjeshtimi i lejeve, krijimi i komuniteteve të energjisë së rinovueshme, operacionalizimi i garancive të origjinës; 4.4.1 Miratimi dhe zbatimi i strategjisë afatgjatë të rinovimit të ndërtesave dhe skemës për efiçencën e energjisë).</t>
  </si>
  <si>
    <t>FUSHA PRIORITARE : BURIMET NATYRORE - LËNDËT E PARA</t>
  </si>
  <si>
    <t>OBJEKTIVI SPECIFIK 1: ORIENTIMI I SEKTORIT MINERAR TË SHQIPËRISË PËR T'U BËRË PARTNER STRATEGJIK I BE-SË DHE NJË KONTRIBUES I VLEFSHËM NË ZINXHIRIN KRITIK TË FURNIZIMIT ME LËNDË TË PARË TË BE-SË</t>
  </si>
  <si>
    <t>M.1. FORCIMI I BASHKËPUNIMIT ME INSTITUCIONET/AKTORËT/ORGANIZATAT E BE-së QË OPEROJNË NË SEKTORIN E LËNDËS SË PARË.</t>
  </si>
  <si>
    <t>A. 1. Mbështetja e funksionimit të Qendrës Rajonale të Lëndëve të Parë të Institutit Europian të  Inovacionit dhe Teknologjisë (EIT) në Elbasan për zbatimin vjetor të planit të saj të veprimit dhe për bashkëpunimin me struktura të tjera lokale të ngjashme të ekosistemit të inovacionit, si Agjencia Kombëtare e Inovacionit dhe Ekselencës.</t>
  </si>
  <si>
    <r>
      <rPr>
        <b/>
        <sz val="12"/>
        <rFont val="Calibri"/>
        <family val="2"/>
        <scheme val="minor"/>
      </rPr>
      <t>o MIE</t>
    </r>
    <r>
      <rPr>
        <sz val="12"/>
        <rFont val="Calibri"/>
        <family val="2"/>
        <scheme val="minor"/>
      </rPr>
      <t xml:space="preserve">
o EIT RM RIC Shqipëri      o NANR                               o AGS                                   o IEA                                               o UMIP                                           o AIDA                                    o AIC</t>
    </r>
  </si>
  <si>
    <t>Funksionimi i suksesshëm i EIT RM RIC. Memorandumi i Mirëkuptimit i nënshkruar midis EIT RM RIC dhe institucioneve nga ekosistemi</t>
  </si>
  <si>
    <t>Të paktën 5 MM janë nënshkruar</t>
  </si>
  <si>
    <t>Shkalla e përafrimit të sektorit të minierave me objektivat e qëndrueshmërisë së BE-së siç përcaktohet në Marrëveshjen e Gjelbër, Aktin Neto Zero të Industrisë dhe Aktin CRM</t>
  </si>
  <si>
    <t xml:space="preserve">A.2. Mbështetja e dialogut ndërmjet partnerëve vendorë dhe evropianë të lëndës së parë të EIT, duke diskutuar çështjet që lidhen me teknologjitë inovative, proceset e automatizimit dhe lajmet shkencore nga sektori. Mbështetja e sinergjisë me BE-në dhe Platformën e Misioneve Globale si rrjet i nivelit të lartë dhe përkatës për të adresuar prioritetin e mëposhtëm të Aktit të BE-së për CRM-të. </t>
  </si>
  <si>
    <r>
      <t>o MIE</t>
    </r>
    <r>
      <rPr>
        <b/>
        <sz val="12"/>
        <rFont val="Calibri"/>
        <family val="2"/>
        <scheme val="minor"/>
      </rPr>
      <t xml:space="preserve">
o EIT RM RIC Shqipëri</t>
    </r>
    <r>
      <rPr>
        <sz val="12"/>
        <rFont val="Calibri"/>
        <family val="2"/>
        <scheme val="minor"/>
      </rPr>
      <t xml:space="preserve">
o NANR                               o AGS
</t>
    </r>
  </si>
  <si>
    <t>Nr i Dialogëve</t>
  </si>
  <si>
    <t>1 dialog / vit</t>
  </si>
  <si>
    <t>A.3. Inkurajimi i palëve të interesuara industriale, institucioneve publike, sindikatave, shoqërisë civile, organizatave kërkimore dhe teknologjike dhe investitorëve që operojnë në sektorin e lëndëve të para dhe të avancuara, për t'u anëtarësuar në ERMA (Aleancat Evropiane të Lëndëve të Para).</t>
  </si>
  <si>
    <r>
      <t xml:space="preserve">o MIE
</t>
    </r>
    <r>
      <rPr>
        <b/>
        <sz val="12"/>
        <rFont val="Calibri"/>
        <family val="2"/>
        <scheme val="minor"/>
      </rPr>
      <t>o EIT RM RIC Shqipëri</t>
    </r>
    <r>
      <rPr>
        <sz val="12"/>
        <rFont val="Calibri"/>
        <family val="2"/>
        <scheme val="minor"/>
      </rPr>
      <t xml:space="preserve">
o UPT/FGM                                         o NANR                                          o AGS                                        o IEA                                                   o UMIP                                            o AIDA</t>
    </r>
  </si>
  <si>
    <t>Anëtarësimet e reja të regjistruara në ERMA nga sektorët e synuar (të ndara sipas sektorëve: palë të interesuara industriale, institucione publike, sindikata, shoqëria civile, organizata kërkimore dhe teknologjike dhe investitorë)</t>
  </si>
  <si>
    <t>6 anëtarësime</t>
  </si>
  <si>
    <t>M.2 REFORMIMI I INSTITUCIONEVE DHE OPTIMIZIMI I NDARJES SË PËRGJEGJËSIVE, PËR TË MUNDËSUAR NJË FUNKSIONIM DHE KOORDINIM MË TË MIRË MIDIS TYRE, DUKE FORCUAR KËRKIMIN SHKENCOR, INOVACIONIN DHE EFIKASITETIN NË SEKTORIN E MINIERAVE, ME SYNIM RRITJEN EKONOMIKE DHE ARRITJEN E OBJEKTIVAVE TË PARASHIKUARA NË MARRËVESHJEN E GJELBËR, AKTIN E INDUSTRISË ME EMETIM ZERO DHE AKTIN PËR LËNDËT E PARA KRITIKE (CRM ACT).</t>
  </si>
  <si>
    <t>A 1. Kryerja e vlerësimit të sektorit dhe ofrimi i ndërhyrjeve të nevojshme për të siguruar harmonizimin e funksionimit ndërmjet institucioneve, ndarjen e përgjegjësive dhe eliminimin e mbivendosjeve dhe/ose fragmentimit, forcimin e kërkimit dhe zhvillimit.</t>
  </si>
  <si>
    <r>
      <rPr>
        <b/>
        <sz val="12"/>
        <rFont val="Calibri"/>
        <family val="2"/>
        <scheme val="minor"/>
      </rPr>
      <t>o MIE</t>
    </r>
    <r>
      <rPr>
        <sz val="12"/>
        <rFont val="Calibri"/>
        <family val="2"/>
        <scheme val="minor"/>
      </rPr>
      <t xml:space="preserve">
o EIT RM RIC Shqipëri               o Universiteti Politeknik i Tiranës                                          o Fakulteti i Gjeologjisë dhe Minierave                    o NANR                                      o AGS
</t>
    </r>
  </si>
  <si>
    <t>Raporti i vlerësimit hartoi dhe miratoi dispozitat e zbatuara</t>
  </si>
  <si>
    <t xml:space="preserve">na
</t>
  </si>
  <si>
    <t>Politikat e zbatuara për të mbështetur reformimin e institucioneve</t>
  </si>
  <si>
    <t>A.2 Forcimi i kuadrit aktual ligjor dhe rregullator për të mundësuar bërjen e një partneri strategjik të BE-së në sektorin e lëndëve të para, duke kontribuar në objektivat e aktit CRM. Disa rregullore që veprojnë në sektorin e minierave, mjedisin dhe riciklimin e lëndëve të para, si dhe rregulloret tatimore do të konsiderohen të ndërhyjnë për arritjen e objektivave të aktit CRM.</t>
  </si>
  <si>
    <r>
      <rPr>
        <b/>
        <sz val="12"/>
        <rFont val="Calibri"/>
        <family val="2"/>
        <scheme val="minor"/>
      </rPr>
      <t>o MIE</t>
    </r>
    <r>
      <rPr>
        <sz val="12"/>
        <rFont val="Calibri"/>
        <family val="2"/>
        <scheme val="minor"/>
      </rPr>
      <t xml:space="preserve">
o EIT RM RIC Shqipëri                  o NANR                                  o AGS
</t>
    </r>
  </si>
  <si>
    <t>akt rregullore i miratuar në bazë të ligjit CRM</t>
  </si>
  <si>
    <t>A.3. Përmirësimi i procedurës për dhënien e lejeve dhe licencave në këtë sektor. Transformimi (dixhitalizimi) i shërbimeve të lejeve të kërkimit dhe minierave në plotësisht on-line, duke përfshirë edhe Shërbimin e Hartës së Regjistrit të Minierave, procesin e aplikimit për leje, procesin e rezervimit për leje, zgjatjen e vlefshmërisë së një leje eksplorimi dhe informacion kompensimi. Krijimi i një platforme dixhitale të ndërsjellë  për shkëmbimin në kohë reale të të dhënave ndërmjet AKBN-AGS-MIE **</t>
  </si>
  <si>
    <r>
      <rPr>
        <b/>
        <sz val="12"/>
        <rFont val="Calibri"/>
        <family val="2"/>
        <scheme val="minor"/>
      </rPr>
      <t>o MIE</t>
    </r>
    <r>
      <rPr>
        <sz val="12"/>
        <rFont val="Calibri"/>
        <family val="2"/>
        <scheme val="minor"/>
      </rPr>
      <t xml:space="preserve">
o EIT RM RIC Shqipëri               o NANR                                 o AGS
</t>
    </r>
  </si>
  <si>
    <t>Shërbimet e lejeve minerare të miratuara plotësisht në internet</t>
  </si>
  <si>
    <t>A..4 Nisja e fushatave të komunikimit për promovimin e Licencës Sociale për të Operuar(SLO) që synon komunitetet lokale, ku projektet minerare janë në zhvillim e sipër.</t>
  </si>
  <si>
    <r>
      <t xml:space="preserve">o MIE
</t>
    </r>
    <r>
      <rPr>
        <b/>
        <sz val="12"/>
        <rFont val="Calibri"/>
        <family val="2"/>
        <scheme val="minor"/>
      </rPr>
      <t>o EIT RM RIC Shqipëri</t>
    </r>
    <r>
      <rPr>
        <sz val="12"/>
        <rFont val="Calibri"/>
        <family val="2"/>
        <scheme val="minor"/>
      </rPr>
      <t xml:space="preserve">
o NANR                                      o AGS
</t>
    </r>
  </si>
  <si>
    <t xml:space="preserve">Fushatat e komunikimit janë lançuar </t>
  </si>
  <si>
    <t>Dy / vit</t>
  </si>
  <si>
    <t>M.3 PËRPUTHJA E NJË PROGRAMI KOMBËTAR PËR KËRKIMIN E PËRGJITHSHËM TË SYNUAR PËR LËNDËT E PARA KRITIKE</t>
  </si>
  <si>
    <t>A 1.Përditësimi i arkivit dixhital të hartës së depozitave minerale me të dhëna të reja në terren.</t>
  </si>
  <si>
    <t xml:space="preserve">
o AGS
</t>
  </si>
  <si>
    <t>Arkivi dixhital i përditësuar dhe rishikuar dhe udhëtime në terren</t>
  </si>
  <si>
    <t>Të paktën 20 udhëtime në terren</t>
  </si>
  <si>
    <t>% Rritja e efikasitetit si rezultat i përmirësimeve të bëra në sistemin e arkivit dixhital të depozitave minerale.</t>
  </si>
  <si>
    <t>deri ne 30%</t>
  </si>
  <si>
    <t>A.2 Zbatimi i rilevimeve gjeokimike gjithëpërfshirëse për mbledhjen e mostrave të reja.</t>
  </si>
  <si>
    <t>Numri i mostrave dhe për çdo kampion do të kryhet një grup analizash kimike dhe mineralogjike</t>
  </si>
  <si>
    <t>Deri në 200.</t>
  </si>
  <si>
    <t>Një 3 Përpunim dhe ripërpunim dixhital i të dhënave të reja dhe historike për prodhimin e hartave parashikuese dhe modeleve 3D.</t>
  </si>
  <si>
    <t>Përfundoi përpunimi dixhital i të dhënave në terren/ Baza e të dhënave me të dhënat gjeologjike do të përditësohet.</t>
  </si>
  <si>
    <t>M.4 RISHIKIMI I KUADRIT LIGJOR DHE RREGULLATOR TË SEKTORIT MINERAR NË MBËSHTETJE TË REFORMËS SË TIJ.</t>
  </si>
  <si>
    <t xml:space="preserve">A.1 Zhvillimi i Strategjisë së re Kombëtare të Minierave, duke inkorporuar strategjinë/gjetjet e S3 dhe në përputhje me direktivat e BE-së. Angazhimi me organizatat e BE-së, organet qeveritare dhe palët e interesit është thelbësor për të siguruar që strategjia të pasqyrojë njohuritë kolektive dhe t'u përmbahet rregulloreve të BE-së.
</t>
  </si>
  <si>
    <t>Hartuar dhe miratuar Strategjia Kombëtare e Minierave</t>
  </si>
  <si>
    <t>Rritje në përqindje në normat e pajtueshmërisë midis kompanive minerare me kuadrin ligjor dhe rregullator të përditësuar.</t>
  </si>
  <si>
    <t>A.2 Rishikimi i legjislacionit për klasifikimin e inertit të lumit si lëndë e parë me rëndësi parësore në bashkëpunim me Ministrinë e Mjedisit dhe zbatimi i rolit monitorues të AKBN-së për gërmimet e inertit nga lumenjtë.</t>
  </si>
  <si>
    <r>
      <rPr>
        <b/>
        <sz val="12"/>
        <rFont val="Calibri"/>
        <family val="2"/>
        <scheme val="minor"/>
      </rPr>
      <t>o MIE</t>
    </r>
    <r>
      <rPr>
        <sz val="12"/>
        <rFont val="Calibri"/>
        <family val="2"/>
        <scheme val="minor"/>
      </rPr>
      <t xml:space="preserve">
o EIT RM RIC Shqipëri       o NANR                                o AGS                                        o MM
</t>
    </r>
  </si>
  <si>
    <t>Legjislacioni i ndryshuar dhe miratuar</t>
  </si>
  <si>
    <t>A.3 Rishikimi i pagave të punonjësve publikë që parashikojnë sektorin e minierave si prioritet të Qeverisë dhe dispozitat që lidhen me rimbursimin e shpenzimeve për ekspeditat në terren.</t>
  </si>
  <si>
    <r>
      <rPr>
        <b/>
        <sz val="12"/>
        <rFont val="Calibri"/>
        <family val="2"/>
        <scheme val="minor"/>
      </rPr>
      <t>o MIE</t>
    </r>
    <r>
      <rPr>
        <sz val="12"/>
        <rFont val="Calibri"/>
        <family val="2"/>
        <scheme val="minor"/>
      </rPr>
      <t xml:space="preserve">
o MinFIN                                   o EIT RM RIC Shqipëri                    o NANR                                o AGS
</t>
    </r>
  </si>
  <si>
    <t>Miratuar politika e pagave dhe rimbursimit në sektorin minerar</t>
  </si>
  <si>
    <t>Të paktën 30% e të punësuarve në sektorin e minierave përfitojnë nga rritja e pagave</t>
  </si>
  <si>
    <t>M.5 TRAJTIMI I PRAKTIKAVE TË PADREJTA TREGTARE QË LIDHEN ME LËNDËT E PARA DHE RRITJA E ZBATIMIT DHE KONTROLLIT.</t>
  </si>
  <si>
    <t>A.1 Rishikimi i kornizës ligjore për zbatimin dhe menaxhimin e kontratave për të pasur kontrata të drejta, për t'iu përmbajtur standardeve ndërkombëtare dhe për të siguruar të drejtat dhe detyrimet e të gjitha palëve të përfshira.</t>
  </si>
  <si>
    <r>
      <t xml:space="preserve">o MIE QKB o EIT RM RIC Shqipëri 
</t>
    </r>
    <r>
      <rPr>
        <b/>
        <sz val="12"/>
        <rFont val="Calibri"/>
        <family val="2"/>
        <scheme val="minor"/>
      </rPr>
      <t>o NANR</t>
    </r>
    <r>
      <rPr>
        <sz val="12"/>
        <rFont val="Calibri"/>
        <family val="2"/>
        <scheme val="minor"/>
      </rPr>
      <t xml:space="preserve">
o AGS
</t>
    </r>
  </si>
  <si>
    <t>Korniza ligjore e rishikuar dhe e përafruar me standardet ndërkombëtare</t>
  </si>
  <si>
    <t>Stabiliteti i tregjeve të lëndëve të para, i reflektuar në ulje të luhatjeve të çmimeve dhe rritje të parashikueshmërisë së tregut, si rezultat i vlerësimit të vazhdueshëm të dinamikës dhe tendencave të tregut.</t>
  </si>
  <si>
    <t>deri ne 40%</t>
  </si>
  <si>
    <t>A.2 Ngritja e mekanizmave për monitorimin e tregjeve të lëndëve të para dhe zbulimi i menjëhershëm i sjelljeve të padrejta.</t>
  </si>
  <si>
    <r>
      <t xml:space="preserve">o MIE                                      o EIT RM RIC Shqipëri 
</t>
    </r>
    <r>
      <rPr>
        <b/>
        <sz val="12"/>
        <rFont val="Calibri"/>
        <family val="2"/>
        <scheme val="minor"/>
      </rPr>
      <t>o NANR</t>
    </r>
    <r>
      <rPr>
        <sz val="12"/>
        <rFont val="Calibri"/>
        <family val="2"/>
        <scheme val="minor"/>
      </rPr>
      <t xml:space="preserve">
o AGS
</t>
    </r>
  </si>
  <si>
    <t>Mekanizmat e monitorimit të tregut janë krijuar dhe plotësisht funksionalë</t>
  </si>
  <si>
    <t>A.3 Vlerësimi i vazhdueshëm i dinamikave dhe tendencave të tregut si një mjet thelbësor për mbrojtjen e sektorit nga luhatjet e çmimeve.</t>
  </si>
  <si>
    <r>
      <t xml:space="preserve">o MIE                                         o EIT RM RIC Shqipëri 
</t>
    </r>
    <r>
      <rPr>
        <b/>
        <sz val="12"/>
        <rFont val="Calibri"/>
        <family val="2"/>
        <scheme val="minor"/>
      </rPr>
      <t>o NANR</t>
    </r>
    <r>
      <rPr>
        <sz val="12"/>
        <rFont val="Calibri"/>
        <family val="2"/>
        <scheme val="minor"/>
      </rPr>
      <t xml:space="preserve">
o AGS
</t>
    </r>
  </si>
  <si>
    <t>Raporti vjetor mbi dinamikën e tregut</t>
  </si>
  <si>
    <t xml:space="preserve">1 raport/vit
</t>
  </si>
  <si>
    <t>Totali i Objektivit Specifik 1</t>
  </si>
  <si>
    <t>Objektivi specifik 2 Zgjerimi i depozitave ekzistuese minerale dhe eksplorimi i depozitave të reja të mineraleve CRM/SRM</t>
  </si>
  <si>
    <t>M.1. PROMOVIMI I APLIKIMEVE TË TEKNOLOGJIVE TË AVANCUARA MBI KËRKIMET.</t>
  </si>
  <si>
    <t>A.1. Eksplorimi i mineraleve potenciale të depozitave të reja për CRM dhe SRM ose zgjerimi i atij ekzistues, nëpërmjet Studimit Gjeofizik Ajror.</t>
  </si>
  <si>
    <r>
      <rPr>
        <b/>
        <sz val="12"/>
        <rFont val="Calibri"/>
        <family val="2"/>
        <scheme val="minor"/>
      </rPr>
      <t xml:space="preserve">
o AGS</t>
    </r>
    <r>
      <rPr>
        <sz val="12"/>
        <rFont val="Calibri"/>
        <family val="2"/>
        <scheme val="minor"/>
      </rPr>
      <t xml:space="preserve">
o MIE                                                 o EIT RM RIC Shqipëri                     o FGJM                                                o NANR
</t>
    </r>
  </si>
  <si>
    <t>Të dhënat dhe hartat e depozitave potenciale të reja minerale</t>
  </si>
  <si>
    <t>Rritja e rezervave gjeologjike për CRM/SRM</t>
  </si>
  <si>
    <t>A.2 Aplikimi për Kërkim dhe Zhvillim të projekteve për testimin dhe zbatimin e teknologjive dhe metodave të reja sipas programeve të BE-së në eksplorimin e depozitave të reja minerale CRM/SRM.* Eksplorimi për lëndët e para CRM/SRM/dhe mallra të tjera **</t>
  </si>
  <si>
    <r>
      <t xml:space="preserve">
</t>
    </r>
    <r>
      <rPr>
        <b/>
        <sz val="12"/>
        <rFont val="Calibri"/>
        <family val="2"/>
        <scheme val="minor"/>
      </rPr>
      <t>o AGS</t>
    </r>
    <r>
      <rPr>
        <sz val="12"/>
        <rFont val="Calibri"/>
        <family val="2"/>
        <scheme val="minor"/>
      </rPr>
      <t xml:space="preserve">
o MIE                                     o EIT RawMaterials Qendra Rajonale Shqiptare e Inovacionit           o FGJM                                 o NANR
</t>
    </r>
  </si>
  <si>
    <t>Projekti i kërkimit dhe zhvillimit të dorëzuar, inicuar dhe përfunduar për testimin e teknologjive dhe metodave të reja të kërkimit në depozitat minerale CRM/SRM.</t>
  </si>
  <si>
    <t>Të paktën një në vit</t>
  </si>
  <si>
    <t>M.2 EKSPLORIMI I DEPOZITAVE TË REJA POTENCIALE DHE VLERËSIMI I DEPOZITAVE EKZISTUESE, PJESË E LISTËS SË AKTEVE CRM/SRM.</t>
  </si>
  <si>
    <t>A.1 Eksplorimi për lëndë të para CRM/SRM/dhe mallra të tjera. Vlerësimi i rezervave gjeologjike të vlerësuara për grupin e vendburimeve minerale që janë pjesë e listës CRM dhe SRM. Vlerësimi i potencialit për Litium dhe Elemente të Rralla Tokësore (REE) në formacionet e ujërave të kripura, gipsit dhe argjilës. **</t>
  </si>
  <si>
    <r>
      <rPr>
        <b/>
        <sz val="12"/>
        <rFont val="Calibri"/>
        <family val="2"/>
        <scheme val="minor"/>
      </rPr>
      <t xml:space="preserve">
o AGS</t>
    </r>
    <r>
      <rPr>
        <sz val="12"/>
        <rFont val="Calibri"/>
        <family val="2"/>
        <scheme val="minor"/>
      </rPr>
      <t xml:space="preserve">
o MIE                                             o EIT RawMaterials Qendra Rajonale Shqiptare e Inovacionit                   o FGJM                                               o NANR
</t>
    </r>
  </si>
  <si>
    <t>Vlerësimi i rezervave gjeologjike të kryer për depozitat minerale CRM/SRM, duke përfshirë vlerësimet e potencialit të Litiumit dhe REE në shëllirë, gips dhe formacione argjilore. (Pajisje laboratorike + analiza + staf - ekspertizë e jashtme - teknologji të reja)</t>
  </si>
  <si>
    <t>% vende eksplorimi të identifikuara si depozita të reja</t>
  </si>
  <si>
    <t xml:space="preserve">A.2 Vlerësimi i vendburimeve të fosfateve dhe fosforiteve që përmbajnë uranium (Fushë Bardhë, Sotirë, Janjar, Bogaz dhe Gusmara.) Vlerësimi i potencialit ekonomik të mineralizimit teletermik për arsenin dhe elementët e shoqëruar në rajonin e Komanit.**.
</t>
  </si>
  <si>
    <t xml:space="preserve">
o AGS                                     o MIE                                                 o EIT RawMaterials Qendra Shqiptare Rajonale e Inovacionit                             o FGJM                                           o NANR
</t>
  </si>
  <si>
    <t>Përfundoi vlerësimi i depozitave të fosfatit dhe fosforiteve me uranium (pajisje laboratorike + analiza + staf - ekspertizë e jashtme - teknologji të reja)</t>
  </si>
  <si>
    <t>A.3 Rivlerësimi i Depozitave Minerale Sipas UNFC për klasifikimin e burimeve minerale në bazë të standardeve evropiane (UNFC). Krijimi i bazave të të dhënave për burime të ndryshme në Shqipëri (burime gjeoenergjetike, ujore ose minerale) sipas UNFC. **</t>
  </si>
  <si>
    <t>Kategorizimi i UNFC ka përfunduar për të gjitha rezervat gjeologjike. Baza e të dhënave është krijuar</t>
  </si>
  <si>
    <t>Totali i Objektivit Specifik 2</t>
  </si>
  <si>
    <t>Objektivi specifik 3: Forcimi i përpunimit të mineraleve, Rritja e efikasitetit të burimeve të pa rinovueshme duke adoptuar teknologji të reja pa mbetje, duke u përpjekur për t'iu afruar modelit të ekonomisë së gjelbër dhe rrethore.</t>
  </si>
  <si>
    <t>M .1 FORCIMI I SEKTORIT TË PËRPUNIMIT MINERAL</t>
  </si>
  <si>
    <t xml:space="preserve">A.I Përshtatja e teknologjive inovative dhe miqësore me mjedisin, si proceset e lixiviacionit acid apo bio-lixiviacionit në nxjerrjen e elementeve të vlefshme, Fe-Ni dhe Ni-Si, përfshirë edhe mbetjet. Inkurajimi i kompanive përmes dy incentivave kryesore: Përjashtim Tatimor, ku kompanitë që zbatojnë këto teknika të avancuara do të jenë të kualifikuara për një periudhë përjashtimi tatimor prej 3-5 vitesh, ose duke rritur normën e amortizimit për pajisjet dhe makineritë e përdorura në këto procese në 3.0 ose 4.0. **
</t>
  </si>
  <si>
    <t>o MIE                                         o MinFin                                  o Bashkimi i Prodhuesve të Industrisë Minerare                     o AIDA                                                    o Korporata Shqiptare e Investimeve (AIC)</t>
  </si>
  <si>
    <t>kompanitë që zbatojnë teknologji inovative dhe miqësore me mjedisin në proceset e nxjerrjes që marrin përfitime për pushime tatimore ose rritje të normave të amortizimit për pajisjet dhe makineritë.</t>
  </si>
  <si>
    <t>Të paktën 4</t>
  </si>
  <si>
    <t>% Rritje e kontributit të vlerës së shtuar të sektorit të përpunimit të mineraleve në Prodhimin e Brendshëm Bruto (PBB).</t>
  </si>
  <si>
    <t>A.2. Përmirësimi i mekanizmave për monitorimin e kompanive që operojnë në përpunimin e mineraleve dhe sigurimi i respektimit të dispozitave ligjore.</t>
  </si>
  <si>
    <r>
      <t xml:space="preserve">
</t>
    </r>
    <r>
      <rPr>
        <b/>
        <sz val="12"/>
        <rFont val="Calibri"/>
        <family val="2"/>
        <scheme val="minor"/>
      </rPr>
      <t>o NANR</t>
    </r>
    <r>
      <rPr>
        <sz val="12"/>
        <rFont val="Calibri"/>
        <family val="2"/>
        <scheme val="minor"/>
      </rPr>
      <t xml:space="preserve">
 o MIE                                      o EIT RM RIC Shqipëri                    o AGS
</t>
    </r>
  </si>
  <si>
    <t>Mekanizmi i vendosur për monitorimin e kompanive që operojnë në përpunimin e mineraleve është përmirësuar dhe funksional</t>
  </si>
  <si>
    <t>A.3. Integrimi i teknologjive më të avancuara për rritjen e shkallës së rikuperimit të elementeve të vlefshme nga depozitat e varfra të Cr dhe Cu, dhe zbatimi i metodave të reja të parapastrimit në operacionet teknologjike, duke mundësuar skemën e plotë të përpunimit të Cu dhe Cr, me synimin e eksportit të produkteve përfundimtare ose gjysmë përfundimtare të vlerës së lartë nga këto minerale, gjithashtu në bashkëpunim me Albanian Missions HUB për shfrytëzimin dhe bashkimin e burimeve në këtë kuadër. **</t>
  </si>
  <si>
    <r>
      <t>o MIE                                    o FGM                                     o AGS</t>
    </r>
    <r>
      <rPr>
        <b/>
        <sz val="12"/>
        <rFont val="Calibri"/>
        <family val="2"/>
        <scheme val="minor"/>
      </rPr>
      <t xml:space="preserve">
o NANR</t>
    </r>
    <r>
      <rPr>
        <sz val="12"/>
        <rFont val="Calibri"/>
        <family val="2"/>
        <scheme val="minor"/>
      </rPr>
      <t xml:space="preserve">
o MinFIN
</t>
    </r>
  </si>
  <si>
    <t>Një mekanizëm shtetëror (fond subvencioni) për pagesën/kompensimin e normës së interesit për kreditë për të gjitha kompanitë që përdorin pajisjet e gjenerimit 3.0 ose 4.0 në vend.</t>
  </si>
  <si>
    <t>M.2 PROMOVIMI I MODELIT TË EKONOMISË RRETHORE DHE TË GJELBËR NË SEKTORIN MINERAR</t>
  </si>
  <si>
    <t>A.1. Aplikimi i teknologjive të sensorit në distancë (UAV/drone) për inventarin dixhital dhe krijimin e modeleve 3D për miniera dhe mbetjet teknologjike për ripërdorim dhe ripërpunim.</t>
  </si>
  <si>
    <r>
      <t xml:space="preserve">o MIE                                               o Fakulteti i Gjeologjisë dhe Minierave                             o AGS
</t>
    </r>
    <r>
      <rPr>
        <b/>
        <sz val="12"/>
        <rFont val="Calibri"/>
        <family val="2"/>
        <scheme val="minor"/>
      </rPr>
      <t>o NANR</t>
    </r>
    <r>
      <rPr>
        <sz val="12"/>
        <rFont val="Calibri"/>
        <family val="2"/>
        <scheme val="minor"/>
      </rPr>
      <t xml:space="preserve">
</t>
    </r>
  </si>
  <si>
    <t>Inventarët dixhitalë për mbetjet minerare të përfunduara/ totali i vendeve të mbetjeve minerare të vlerësuara dhe të inventarizuara</t>
  </si>
  <si>
    <t xml:space="preserve">100% e totalit të mbetjeve minerare të vlerësuara dhe të shpikura
</t>
  </si>
  <si>
    <t>Reduktimi i volumit të mbetjeve minerare nëpërmjet ripërpunimit, teknologjisë së gjelbër dhe nismave të riciklimit.</t>
  </si>
  <si>
    <t>A.2 Vlerësimi i mbetjeve nga minierat dhe teknologjitë për të gjetur materiale të përshtatshme të riciklueshme për përdorime alternative.</t>
  </si>
  <si>
    <r>
      <t xml:space="preserve">o MIE o FGM o AGS
</t>
    </r>
    <r>
      <rPr>
        <b/>
        <sz val="12"/>
        <rFont val="Calibri"/>
        <family val="2"/>
        <scheme val="minor"/>
      </rPr>
      <t>o NANR</t>
    </r>
    <r>
      <rPr>
        <sz val="12"/>
        <rFont val="Calibri"/>
        <family val="2"/>
        <scheme val="minor"/>
      </rPr>
      <t xml:space="preserve">
</t>
    </r>
  </si>
  <si>
    <t>Vlerësimi i kryer për të identifikuar materialet e riciklueshme nga mbetjet e minierave për përdorime alternative</t>
  </si>
  <si>
    <t>.20% e mbetjeve ekzistuese minerare të vlerësuara</t>
  </si>
  <si>
    <t>A.3 Prezantimi i dispozitave ligjore për nxitjen e kompanive që adoptojnë procese/produkte miqësore me mjedisin ose që përdorin lëndë të para dytësore nga mbetjet e minierave në sektorin e ndërtimit, pas verifikimit të pronave në kodin e materialeve të ndërtimit. Promovimi i prokurimit publik të gjelbër dhe qarkor.</t>
  </si>
  <si>
    <r>
      <rPr>
        <b/>
        <sz val="12"/>
        <rFont val="Calibri"/>
        <family val="2"/>
        <scheme val="minor"/>
      </rPr>
      <t>o MIE</t>
    </r>
    <r>
      <rPr>
        <sz val="12"/>
        <rFont val="Calibri"/>
        <family val="2"/>
        <scheme val="minor"/>
      </rPr>
      <t xml:space="preserve">
o MinFin                              o Bashkimi i Prodhuesve të Industrisë Minerare             o AIDA                                                o Korporata Shqiptare e Investimeve (AIC)</t>
    </r>
  </si>
  <si>
    <t>Dispozitat ligjore të hartuara dhe miratuara/</t>
  </si>
  <si>
    <t>A.4 Promovimi i bashkëpunimit në grupimet territoriale të BE-së dhe të misioneve globale elastike ndaj klimës</t>
  </si>
  <si>
    <t>A.5. Vlerësimi i ujërave nëntokësore në zonat e shfrytëzimit dhe përpunimit të mineraleve, ndikimi në ujërat nëntokësore dhe menaxhimi i tyre. Zbutja e çështjeve mjedisore dhe rreziqeve për komunitetin përmes rehabilitimit të minierave të mbyllura dhe terenit të ndotur (brownfield).</t>
  </si>
  <si>
    <r>
      <t xml:space="preserve">o MIE                                                   o EIT RM RIC Shqipëri 
</t>
    </r>
    <r>
      <rPr>
        <b/>
        <sz val="12"/>
        <rFont val="Calibri"/>
        <family val="2"/>
        <scheme val="minor"/>
      </rPr>
      <t>o AGS</t>
    </r>
    <r>
      <rPr>
        <sz val="12"/>
        <rFont val="Calibri"/>
        <family val="2"/>
        <scheme val="minor"/>
      </rPr>
      <t xml:space="preserve">
</t>
    </r>
  </si>
  <si>
    <t>Përfunduan vlerësimet e ujërave nëntokësore në të gjitha zonat e identifikuara minerare</t>
  </si>
  <si>
    <t xml:space="preserve">100% e ujërave nëntokësore të vlerësuara për të gjitha zonat minerare 
</t>
  </si>
  <si>
    <t>A 3.3.8 Incentivoni kompanitë e minierave që investojnë në automatizimin, sistemet e avancuara të mirëmbajtjes ose kontrollin në distancë në miniera dhe përpunim përmes një sistemi</t>
  </si>
  <si>
    <t>o MIE o AKNR Ministria e Financave</t>
  </si>
  <si>
    <t>Numri i kompanive të stimuluara</t>
  </si>
  <si>
    <t>A 6 Për të inkurajuar kompanitë të miratojnë masa për efiçencën e energjisë dhe të përdorin energjinë e rinovueshme në proceset e tyre të përditshme teknologjike, një nxitje e propozuar përfshin një pushim tatimor 3-5 vjet ose një fond subvencioni për të kompensuar normat e interesit të kredisë. Kjo nismë synon të reduktojë si kostot ashtu edhe emetimet e lidhura me operacionet minerare.</t>
  </si>
  <si>
    <r>
      <t xml:space="preserve">o MIE
</t>
    </r>
    <r>
      <rPr>
        <sz val="12"/>
        <rFont val="Calibri"/>
        <family val="2"/>
        <scheme val="minor"/>
      </rPr>
      <t>o EIT RM RIC Shqipëri                       o MIE                                                   o MinFin                                      o UMIP                                    o AIDA                                    o AIC</t>
    </r>
  </si>
  <si>
    <t xml:space="preserve">Hartuar  dhe miratuar një politikë e  re stimulimi  </t>
  </si>
  <si>
    <t>Totali i Objektivit Specifik 3</t>
  </si>
  <si>
    <t>Objektivi specifik 4 FUQIZIMI I KAPACITETEVE INFRASTRUKTURORE, SHKENCORE DHE NJERËZORE KËRKIMORE</t>
  </si>
  <si>
    <t xml:space="preserve"> M.1 Mbështetja e infrastrukturës së hapur kërkimore për sektorin, duke përfshirë qeverinë, akademinë dhe institucionet kërkimore.
</t>
  </si>
  <si>
    <t>A.1 Investimi për laboratorin qendror të gjeoshkencave, për të promovuar dhe forcuar kërkimin shkencor, bazuar në modelin e infrastrukturës së hapur, si dhe promovimin e njëkohshëm të integrimit të mjeteve dixhitale të avancuara në mësimdhënien universitare.</t>
  </si>
  <si>
    <r>
      <t xml:space="preserve">o MIE                                   o EIT RM RIC Shqipëri              o UPT                                   o NANR                                o AGS
</t>
    </r>
    <r>
      <rPr>
        <b/>
        <sz val="12"/>
        <rFont val="Calibri"/>
        <family val="2"/>
        <scheme val="minor"/>
      </rPr>
      <t>o NASRI</t>
    </r>
    <r>
      <rPr>
        <sz val="12"/>
        <rFont val="Calibri"/>
        <family val="2"/>
        <scheme val="minor"/>
      </rPr>
      <t xml:space="preserve">
</t>
    </r>
  </si>
  <si>
    <t>Mjete virtuale (VR) të mjeteve dixhitale të avancuara të implementuara dhe të përdorura në IAL për mësimdhënie dhe kërkime dixhitale në gjeoshkenca.</t>
  </si>
  <si>
    <t>Të paktën 20</t>
  </si>
  <si>
    <t>Rritja e numrit të projekteve dhe publikimeve bashkëpunuese kërkimore të prodhuara nga sektori, duke përfshirë kontributet nga qeveria, akademia dhe institucionet kërkimore</t>
  </si>
  <si>
    <t xml:space="preserve">A.2 Krijimi i një laboratori gjysmë industrial, për testimin e teknologjive të reja të përpunimit të mineraleve.  </t>
  </si>
  <si>
    <r>
      <t xml:space="preserve"> </t>
    </r>
    <r>
      <rPr>
        <b/>
        <sz val="12"/>
        <rFont val="Calibri"/>
        <family val="2"/>
        <scheme val="minor"/>
      </rPr>
      <t>o NASRI</t>
    </r>
    <r>
      <rPr>
        <sz val="12"/>
        <rFont val="Calibri"/>
        <family val="2"/>
        <scheme val="minor"/>
      </rPr>
      <t xml:space="preserve">
o NANR                                   o UPT/FGM                                       o AGS</t>
    </r>
  </si>
  <si>
    <t>Laborator gjysmë industrial</t>
  </si>
  <si>
    <t>1 laborator</t>
  </si>
  <si>
    <t>A.3 Krijimi i sistemit dixhital për monitorimin e aktiviteteve minerare në kohë reale nëpërmjet Teknologjive të Vëzhgimit të Tokës, duke përdorur UHV (Drones) dhe imazhin Lidar për modelimin 3D.</t>
  </si>
  <si>
    <r>
      <rPr>
        <sz val="12"/>
        <rFont val="Calibri"/>
        <family val="2"/>
        <scheme val="minor"/>
      </rPr>
      <t xml:space="preserve">o MIE o NANR
</t>
    </r>
    <r>
      <rPr>
        <b/>
        <sz val="12"/>
        <rFont val="Calibri"/>
        <family val="2"/>
        <scheme val="minor"/>
      </rPr>
      <t xml:space="preserve">o ASIG
</t>
    </r>
  </si>
  <si>
    <t>Sistemi dixhital për monitorimin e aktiviteteve minerare në kohë reale përmes Teknologjive të Vëzhgimit të Tokës</t>
  </si>
  <si>
    <t>A.4 Investimi për ambientet e reja të Laboratorëve të AGS.</t>
  </si>
  <si>
    <r>
      <rPr>
        <b/>
        <sz val="12"/>
        <rFont val="Calibri"/>
        <family val="2"/>
        <scheme val="minor"/>
      </rPr>
      <t>o MIE</t>
    </r>
    <r>
      <rPr>
        <sz val="12"/>
        <rFont val="Calibri"/>
        <family val="2"/>
        <scheme val="minor"/>
      </rPr>
      <t xml:space="preserve">
</t>
    </r>
  </si>
  <si>
    <t>Ndërtohet godina e re për laboratorin AGS.</t>
  </si>
  <si>
    <t xml:space="preserve">M.2 FORCIMI I KAPACITETEVE NJERËZORE
</t>
  </si>
  <si>
    <t>A.1 Rishikimi i kurrikulave/hapja e programeve të reja të studimit në përputhje me kërkesat e industrisë në sektorin e lëndëve të para dhe me fokus në teknologjitë në zhvillim (gjeologji, miniera, përpunimi i mineraleve dhe naftës, etj) si pjesë e shkollave të mesme profesionale ose si klasa speciale në gjimnaz. mjediset e shkollave në qarqet ku sektori minerar është më i zhvilluar (Bulqizë, Kukësi, Lushnje, Berat).</t>
  </si>
  <si>
    <r>
      <t xml:space="preserve">o MIE MEKI MIE NAVETQ
</t>
    </r>
    <r>
      <rPr>
        <b/>
        <sz val="12"/>
        <rFont val="Calibri"/>
        <family val="2"/>
        <scheme val="minor"/>
      </rPr>
      <t>o MASH</t>
    </r>
    <r>
      <rPr>
        <sz val="12"/>
        <rFont val="Calibri"/>
        <family val="2"/>
        <scheme val="minor"/>
      </rPr>
      <t xml:space="preserve">
o IAL o EIT RM RIC Shqipëri 
</t>
    </r>
  </si>
  <si>
    <t>Rishikimi i kurrikulave, hapja, kurrikulat e përafruara me standardet e industrisë/ norma e regjistrimit në programe të reja</t>
  </si>
  <si>
    <t>Të paktën 3 kurrikula të rishikuara/ Një program i ri studimi u hap/ 30 % e kurrikulave të përafruara</t>
  </si>
  <si>
    <t>% Rritja e numrit të studentëve që ndjekin karrierë në miniera për shkak të granteve dhe bursave të ofruara për ata që angazhohen të punojnë në sektor për një periudhë të paracaktuar</t>
  </si>
  <si>
    <t>A.2 Rishikimi dhe përditësimi i kurrikulës së studimit dhe programeve të trajnimit në sektorin e lëndëve të para, duke transferuar tek studentët teknologjitë dhe teknikat më të fundit për eksplorim dhe shfrytëzim. Programet e përbashkëta të arsimit master dhe kërkimit do të promovohen nga IAL-të në bashkëpunim me partnerët e BE-së për të rritur ekspertizën në gjeologji, inxhinieri minerare dhe menaxhimin e mjedisit</t>
  </si>
  <si>
    <r>
      <t xml:space="preserve">o EIT RM RIC Shqipëri                                o MIE                                      o MAS
</t>
    </r>
    <r>
      <rPr>
        <b/>
        <sz val="12"/>
        <rFont val="Calibri"/>
        <family val="2"/>
        <scheme val="minor"/>
      </rPr>
      <t>o IAL-të;</t>
    </r>
  </si>
  <si>
    <t>Kurrikulat e përditësuara dhe programet e trajnimit në sektorin e lëndëve të para të zbatuara në IAL, dhe të paktën një program master të përbashkët arsimor dhe kërkimor të krijuar me partnerët e BE-së.</t>
  </si>
  <si>
    <t>Të paktën 4 kurrikula të përditësuara dhe 2 programe trajnimi</t>
  </si>
  <si>
    <t>A.3 Promovimi i profesionistëve të rinj që punojnë në universitete dhe institucione kërkimore-shkencore, si dhe i studentëve, bazuar në arritjet e tyre, duke ofruar përkatësisht paga plotësuese, mundësi rritjeje në karrierë dhe bursa për studentët më të mirë.</t>
  </si>
  <si>
    <r>
      <t xml:space="preserve">o MIE                                          o MES                                            o EIT RM RIC Shqipëri 
</t>
    </r>
    <r>
      <rPr>
        <b/>
        <sz val="12"/>
        <rFont val="Calibri"/>
        <family val="2"/>
        <scheme val="minor"/>
      </rPr>
      <t>o IAL</t>
    </r>
    <r>
      <rPr>
        <sz val="12"/>
        <rFont val="Calibri"/>
        <family val="2"/>
        <scheme val="minor"/>
      </rPr>
      <t xml:space="preserve">
</t>
    </r>
  </si>
  <si>
    <t>Profesionistë të rinj dhe studentë në vit, duke marrë paga plotësuese, mundësi për rritje të karrierës dhe bursa të bazuara në arritjet e tyre</t>
  </si>
  <si>
    <t>Të paktën 100</t>
  </si>
  <si>
    <t>A.4 Nxitja e brezit të ri për të ndjekur karrierën në miniera (tërheqja e talenteve) nëpërmjet granteve për bursa për ata që do të kontribuojnë duke punuar në sektor për një periudhë të paracaktuar kohore</t>
  </si>
  <si>
    <r>
      <t xml:space="preserve">o MASR                                        o EIT RM RIC Shqipëri 
</t>
    </r>
    <r>
      <rPr>
        <b/>
        <sz val="12"/>
        <rFont val="Calibri"/>
        <family val="2"/>
        <scheme val="minor"/>
      </rPr>
      <t>o IAL</t>
    </r>
    <r>
      <rPr>
        <sz val="12"/>
        <rFont val="Calibri"/>
        <family val="2"/>
        <scheme val="minor"/>
      </rPr>
      <t xml:space="preserve">
</t>
    </r>
  </si>
  <si>
    <t>Bursë në vit për t'u dhënë studentëve që ndjekin karrierën në miniera</t>
  </si>
  <si>
    <t>Të paktën 2 /vit</t>
  </si>
  <si>
    <t>A.5 Mbështetja e kursit pasuniversitar të projektuar për specializimet e profilizuara në Minerologji, Mikropaleontologji, Makro-paleontologji, Pertrografi sedimentare, Petrologji, Gjeokimist, Stratigrafi, Tektonikë, Gjeofizikë (Elektrometri dhe Sizmik)</t>
  </si>
  <si>
    <r>
      <rPr>
        <b/>
        <sz val="12"/>
        <rFont val="Calibri"/>
        <family val="2"/>
        <scheme val="minor"/>
      </rPr>
      <t>o EIT RM RIC Shqipëri</t>
    </r>
    <r>
      <rPr>
        <sz val="12"/>
        <rFont val="Calibri"/>
        <family val="2"/>
        <scheme val="minor"/>
      </rPr>
      <t xml:space="preserve">
IAL-të e MAS
 </t>
    </r>
  </si>
  <si>
    <t>Profesionist i ri për t'u regjistruar në kurse pasuniversitare të specializuara në mineralogji, mikropaleontologji, makro-paleontologji, petrografi sedimentare, petrologji, gjeokimi, stratigrafi, tektonikë dhe gjeofizikë.</t>
  </si>
  <si>
    <t>Të paktën 10</t>
  </si>
  <si>
    <t>A.6 Sigurimi i pjesëmarrjes në Masterin e Përbashkët Erasmus Mundus, të financuar dhe etiketuar nga EIT Raw Material, për të rritur ekspertizën në gjeologji, inxhinieri minerare dhe menaxhimin e mjedisit.</t>
  </si>
  <si>
    <r>
      <t xml:space="preserve">o EIT RM RIC Shqipëri            o MIE                                           o NASRI
</t>
    </r>
    <r>
      <rPr>
        <b/>
        <sz val="12"/>
        <rFont val="Calibri"/>
        <family val="2"/>
        <scheme val="minor"/>
      </rPr>
      <t>o IAL</t>
    </r>
    <r>
      <rPr>
        <sz val="12"/>
        <rFont val="Calibri"/>
        <family val="2"/>
        <scheme val="minor"/>
      </rPr>
      <t xml:space="preserve">
</t>
    </r>
  </si>
  <si>
    <t>Studentët u regjistruan në programin e përbashkët Master Erasmus Mundus në gjeologji, inxhinieri minerare dhe menaxhim mjedisor.</t>
  </si>
  <si>
    <t xml:space="preserve">Të paktën 10  </t>
  </si>
  <si>
    <t>A.7 Mentorimi i brezit të ri nga profesionistët e moshuar dhe të specializuar në sektorin e lëndëve të para dhe ftesa e ekspertëve ndërkombëtarë për të përshpejtuar procesin e transferimit të njohurive. Promovimi i bashkëpunimit ndërmjet institucioneve të arsimit të lartë (HEIs) dhe organizatave/subjekteve që veprojnë në fushën e arsimit/hulumtimit si EIT Raw Materials.</t>
  </si>
  <si>
    <r>
      <t xml:space="preserve">o EIT RM RIC Shqipëri                 o MIE,                                            o NASRI
</t>
    </r>
    <r>
      <rPr>
        <b/>
        <sz val="12"/>
        <rFont val="Calibri"/>
        <family val="2"/>
        <scheme val="minor"/>
      </rPr>
      <t xml:space="preserve">o IAL
</t>
    </r>
  </si>
  <si>
    <t>Hartimi i profesionistëve të rinj dhe të lartë në diasporë; U krijua një rrjet;</t>
  </si>
  <si>
    <t>Të paktën 20 seminare trajnuese+20 evente/aktivitete promovuese gjatë gjithë vitit</t>
  </si>
  <si>
    <t>Totali i Objektivit Specifik 4</t>
  </si>
  <si>
    <t>** Masat/Aktivitetet e shënuara me dy asterikë janë ato që janë propozuar të përfshihen në Planin e Rritjes</t>
  </si>
  <si>
    <t xml:space="preserve">FUSHA PRIORITARE NDËR-SEKTORIALE: INFRASTRUKTURA DHE LIDHJA DIXHITALE </t>
  </si>
  <si>
    <t>Masa</t>
  </si>
  <si>
    <t>Institucionet/organizatat e përfshira (institucionet drejtuese të para)</t>
  </si>
  <si>
    <t xml:space="preserve">Treguesit e rezultatit </t>
  </si>
  <si>
    <t>Masa e Strategjisë/dokumentit që lidhet (nëse lidhet me një strategji/dokument tjetër)</t>
  </si>
  <si>
    <t>Shenime Juela &amp;Monda</t>
  </si>
  <si>
    <t>Objektivi Strategjik: Optimizimi i Infrastrukturës dhe Lidhjes Dixhitale  për të Rritur Efiçencën Ekonomike
Objektivi Strategjik: Optimizimi i Infrastrukturës dhe Lidhjes Dixhitale  për të Rritur Efiçencën Ekonomike</t>
  </si>
  <si>
    <t xml:space="preserve">Objektivi specifik 1.1: Përparimi i Zhvillimit të Infrastrukturës dhe Përmirësimi i Lidhjes përmes Investimeve Strategjike dhe Përditësimeve Teknologjike
</t>
  </si>
  <si>
    <t>M1. Reduktimi i hendekut dixhital dhe ofrimi i shërbimeve gjithëpërfshirëse të broadband</t>
  </si>
  <si>
    <t>A1. Përgatitja e dizajnit konceptual dhe operacional për zhvillimin e broadband në zonat rurale.</t>
  </si>
  <si>
    <t>Dizajni konceptual dhe operacional i përgatitur</t>
  </si>
  <si>
    <t>Përqindja e 'zonave të bardha' të synuara që kanë akses në shërbimet me broadband.</t>
  </si>
  <si>
    <t>50% e zonave të bardha të synuara që kanë akses në shërbimet  broadband.</t>
  </si>
  <si>
    <t>Per te gjitha masat e perfshire ne M1. te lutem referoju programit qe shte ne PBA per "Zbatimin e Planit Kombetar te Broadband per Investime ne Shqiperi" si dhe Implementimi I Programit Digital te Be-se .</t>
  </si>
  <si>
    <t>A.2. Përditësimi i FS për zhvillimin e broadband në zonat rurale në tetë qarqe: Shkodër, Kukës, Dibër, Korçë, Gjirokastër, Fier, Vlorë;</t>
  </si>
  <si>
    <t>MIE, AKEP</t>
  </si>
  <si>
    <t>Studim i përditësuar i fizibilitetit për zhvillimin e broadband  në zonat rurale</t>
  </si>
  <si>
    <t>Axhenda Dixhitale/Programi i Reformës Ekonomike</t>
  </si>
  <si>
    <t>Kërkohet nga ministria</t>
  </si>
  <si>
    <t>A3. Investimet në fibrat optike në 'zonat e bardha' (zona aktualisht pa shërbime broadband), duke siguruar që këto zona të kenë akses në lidhje të besueshme dhe me shpejtësi të lartë në internet.</t>
  </si>
  <si>
    <t>Investimet në 'zonat e bardha' me fibër të re optike që ofrojnë internet me shpejtësi të lartë janë zbatuar</t>
  </si>
  <si>
    <t>të paktën 2 Investime në 'zonat e bardha' me fibër të re optike që ofron internet me shpejtësi të lartë</t>
  </si>
  <si>
    <t>Vetem per investimet eshte 210 000 per nje vit ne PBA, po ndjek te njejten llogjik per vitet e tjera. Me konfirmoni qqe eshte e sakte.</t>
  </si>
  <si>
    <t>M2. Përmirësimi i infrastrukturës së të dhënave dhe mbledhjes së të dhënave **</t>
  </si>
  <si>
    <t>A1. Investimi në krijimin e qendrave të të dhënave dhe mjeteve të avancuara për mbledhjen, përpunimin dhe analizën e të dhënave për të mbështetur politikëbërjen e bazuar në dëshmi në fushat prioritare S3</t>
  </si>
  <si>
    <t>MIE, MECI</t>
  </si>
  <si>
    <t>Krijuar 3 qendra të dhënash (një për çdo fushë prioritare S3)</t>
  </si>
  <si>
    <t>Krijohen 3 qendra të dhënash</t>
  </si>
  <si>
    <t>Shkalla e përmirësimit në përdorimin e të dhënave, shërbimet e të dhënave, produktet e të dhënave, burimet e të dhënave.</t>
  </si>
  <si>
    <t>90% përmirësim</t>
  </si>
  <si>
    <t>Nuk munda ta gjej.</t>
  </si>
  <si>
    <t>A2. Zhvillimi i standardeve dhe praktikave ndërkombëtare për të siguruar të dhëna me cilësi të lartë dhe të besueshme për marrjen e vendimeve dhe formulimin e strategjisë në fushën dixhitale.</t>
  </si>
  <si>
    <t>Standardet ndërkombëtare të zhvilluara dhe të miratuara</t>
  </si>
  <si>
    <t>Janë zhvilluar dhe miratuar 2 standarde ndërkombëtare</t>
  </si>
  <si>
    <t>A3. Zbatimi i projekteve pilot duke përfshirë rastet e përdorimit të të dhënave të mbledhura në fushat prioritare</t>
  </si>
  <si>
    <t>Janë zhvilluar dhe zbatuar 4 raste pilot</t>
  </si>
  <si>
    <t>M.3 përmirësimi i shërbimeve dixhitale në transportin publik.</t>
  </si>
  <si>
    <t>A.1. Zhvillimi i uebit dhe i aplikacioneve në itenerarin e transportit publik në kohë reale</t>
  </si>
  <si>
    <t>Ministria e Infrastrukturës dhe Energjisë (MIE), Njësitë e Qeverisjes Vendore (NJQV)</t>
  </si>
  <si>
    <t xml:space="preserve">Shërbimet në web dhe aplikacion për itineraret e transportit publik në kohë reale u lançuan
</t>
  </si>
  <si>
    <t>1 ueb dhe 1 aplikacion i zhvilluar</t>
  </si>
  <si>
    <t>M.3 Shkalla në të cilën informacioni për udhëtimet në kohë reale bëhet i disponueshëm për publikun përmes shërbimeve në internet dhe aplikacioneve. / Përqindja e projekteve të shërbimeve digjitale (informacioni për itineraret në kohë reale, sistemet e biletave elektronike, ERTMS) që janë përfunduar dhe funksionojnë plotësisht. / Ndryshimi në nivelet e ndërgjegjësimit publik dhe shkallën e kënaqësisë lidhur me shërbimet digjitale të transportit publik.</t>
  </si>
  <si>
    <t>Nuk mund ta gjej</t>
  </si>
  <si>
    <t>A.2 Zbatimi i biletave elektronike për transportin publik</t>
  </si>
  <si>
    <t>Sistemi i biletave elektronike i prezantuar dhe funksional për 1 qytet pilot</t>
  </si>
  <si>
    <t>1 sistem elektronik biletash për 1 qytet pilot</t>
  </si>
  <si>
    <t>A.3. Zhvillimi i kurrikulave të trajnimit për stafin e transportit publik</t>
  </si>
  <si>
    <t>Stafi i transportit publik të trajnuar sipas kurrikulave të reja</t>
  </si>
  <si>
    <t>të paktën 500 staf të transportit publik të trajnuar sipas kurrikulave të reja</t>
  </si>
  <si>
    <t>A.4. Fushata sensibilizuese për promovimin e shërbimeve dixhitale në transportin publik</t>
  </si>
  <si>
    <t>Janë realizuar 3 fushata sensibilizuese</t>
  </si>
  <si>
    <t>A.5 Miratimi i legjislacionit përkatës për kornizat dhe standardet e ITS për rrugët në përputhje me Acquis të BE-së dhe implementimi i sistemeve të mbledhjes së të dhënave të trafikut dhe sistemeve të informacionit të përdoruesve të rrugës **</t>
  </si>
  <si>
    <t>Miratimi i suksesshëm i legjislacionit për kornizat e SIM-it dhe fillimi i zbatimit të fazës së parë</t>
  </si>
  <si>
    <t>A.6 Miratimi i legjislacionit përkatës për kornizat dhe standardet e ITS për hekurudhat në përputhje me Acquis të BE-së **</t>
  </si>
  <si>
    <t>Miratimi i suksesshëm i legjislacionit për kornizat e ITS dhe fillimi për hekurudhat</t>
  </si>
  <si>
    <t>A.7 Zhvillimi i Sistemit Evropian të Menaxhimit të Trafikut Hekurudhor ERTMS</t>
  </si>
  <si>
    <t>ERTMS Sistemi Evropian i Menaxhimit të Trafikut Hekurudhor i zhvilluar dhe funksional</t>
  </si>
  <si>
    <t>1 sistem i zhvilluar dhe funksional</t>
  </si>
  <si>
    <t>Buxheti total për objektivin specifik 1.2.</t>
  </si>
  <si>
    <t>Objektivi specifik 1.2. Reduktimi i kohës së përpunimit për transportuesit, agjencitë detare, transportuesit e mallrave dhe kompanitë logjistike për të përmirësuar operacionet dhe për të rritur efikasitetin.</t>
  </si>
  <si>
    <t>M1. Shërbimet Ri-inxhinierimit të ofruara nga Agjencitë Publike për Transportuesit, Agjencitë Detare, Transportuesit dhe kompanitë Logjistike</t>
  </si>
  <si>
    <t>A.1 Rishikim i përbashkët i procesit të biznesit në zonat portuale nga agjencitë publike bazuar në rrjedhën e punës së përdoruesit</t>
  </si>
  <si>
    <r>
      <t>MECI; Ministria e Financave;</t>
    </r>
    <r>
      <rPr>
        <sz val="11"/>
        <rFont val="Calibri  "/>
      </rPr>
      <t>Dogana Shqiptare; MIE, Autoritetet Portuale</t>
    </r>
  </si>
  <si>
    <t>Përfundimi i një rishikimi të procesit të biznesit që çon në rritjen e efikasitetit në zonat portuale</t>
  </si>
  <si>
    <t>Përmirësimi i shpejtësisë dhe saktësisë së ofrimit të shërbimeve për palët e interesuara si rezultat i drejtpërdrejtë i proceseve të riprodhuara dhe udhëzimeve të reja.</t>
  </si>
  <si>
    <t>80% e shërbimeve përmirësohen në efikasitetin në kohë dhe saktësinë e ofrimit të shërbimit;</t>
  </si>
  <si>
    <t>Axhenda Dixhitale</t>
  </si>
  <si>
    <t>Te vendos shifren qe eshte e lutemi ne programin 4544</t>
  </si>
  <si>
    <t>Ky program nuk eshte te trasporti as te financat ne share.</t>
  </si>
  <si>
    <t>A.2 Krijimi i udhëzimeve të reja për transportuesit, agjencitë detare, shpeditorët dhe kompanitë logjistike</t>
  </si>
  <si>
    <r>
      <t>MECI, Ministria e Financave;</t>
    </r>
    <r>
      <rPr>
        <sz val="11"/>
        <rFont val="Calibri  "/>
      </rPr>
      <t>Dogana Shqiptare; Autoritetet Portuale</t>
    </r>
  </si>
  <si>
    <t>Publikimi dhe zbatimi i udhëzimeve të reja për operacionet logjistike</t>
  </si>
  <si>
    <t>Si me siper</t>
  </si>
  <si>
    <t>M.2 Automatizimi dhe Dixhitalizimi i Procedurave Doganore dhe Logjistike për përdoruesit e Portit</t>
  </si>
  <si>
    <t>A.1 Zhvillimi i një plani dixhitalizimi dhe automatizimi për shërbimet që lidhen me eksportuesit dhe importuesit</t>
  </si>
  <si>
    <r>
      <t>MECI; Ministria e Financave;</t>
    </r>
    <r>
      <rPr>
        <sz val="11"/>
        <rFont val="Calibri  "/>
      </rPr>
      <t>Dogana Shqiptare; Autoritetet Portuale;</t>
    </r>
  </si>
  <si>
    <t>Miratimi zyrtar dhe fillimi i planeve të dixhitalizimit dhe automatizimit për shërbimet e eksportuesit dhe importuesit</t>
  </si>
  <si>
    <t>Reduktimi mesatar i kohës së nevojshme për proceset e zhdoganimit pas zbatimit të shërbimeve dixhitale.</t>
  </si>
  <si>
    <t>50% ulje në kohën e nevojshme për procesin e zhdoganimit;</t>
  </si>
  <si>
    <t>SI me siper</t>
  </si>
  <si>
    <t>A.2 Zbatimi i shërbimeve dixhitale dhe të automatizuara për eksportuesit dhe importuesit</t>
  </si>
  <si>
    <r>
      <t>MECI; Ministria e Financave;</t>
    </r>
    <r>
      <rPr>
        <sz val="11"/>
        <rFont val="Calibri  "/>
      </rPr>
      <t>Dogana Shqiptare; Autoritetet Portuale; AKSHI</t>
    </r>
  </si>
  <si>
    <t>Shërbime të reja dixhitale dhe të automatizuara të përdorura nga importuesit dhe eksportuesit</t>
  </si>
  <si>
    <t>të paktën 30 eksportues dhe importues përdorin shërbimet e reja dixhitale dhe të automatizuara;</t>
  </si>
  <si>
    <t>Buxheti total</t>
  </si>
  <si>
    <t>** Objektivat specifike të shënuara me dy asterikë janë ato që janë përfshirë në Planin e Rritjes (SO1: "Pajtohuni me Rregulloren e Identitetit Dixhital" dhe "Përditësoni Kuadrin për Rezistencën Kibernetike")</t>
  </si>
  <si>
    <t>FUSHA PRIORITARE NDËR-SEKTORIALE: Përparimi i Arsimit – Nxitja e Inovacionit dhe Gatishmëria e Fuqisë Punëtore, përmes Dixhitalizimit dhe Modernizimit të Kurrikulës.</t>
  </si>
  <si>
    <t xml:space="preserve">Objektivi Strategjik: Transformimi i Arsimit dhe Zhvillimit të Fuqisë Punëtore për të Mbështetur Tranzicionin Dixhital dhe të Gjelbër të Shqipërisë
</t>
  </si>
  <si>
    <t xml:space="preserve">Objektivi specifik 1: Forcimi i bashkëpunimit ndërmjet akademisë, biznesit, qeverisë dhe shoqërisë civile (HELIKA E KATËRFISHTË-QUADRUPPLE HELIX) për të rritur inovacionin dhe gatishmërinë e fuqisë punëtore.
</t>
  </si>
  <si>
    <t>Masa 1. Rritja e bashkëpunimit ndërmjet institucioneve arsimore dhe sektorit të biznesit **</t>
  </si>
  <si>
    <t xml:space="preserve">A.1 Kryerja e vlerësimeve të thelluara të programeve aktuale të praktikave dhe mësimit në vendin e punës për të identifikuar mundësitë e përmirësimit.
</t>
  </si>
  <si>
    <r>
      <rPr>
        <b/>
        <sz val="12"/>
        <rFont val="Calibri  "/>
      </rPr>
      <t>MAS,</t>
    </r>
    <r>
      <rPr>
        <sz val="12"/>
        <rFont val="Calibri  "/>
      </rPr>
      <t>MEKI,</t>
    </r>
    <r>
      <rPr>
        <b/>
        <sz val="12"/>
        <rFont val="Calibri  "/>
      </rPr>
      <t xml:space="preserve"> </t>
    </r>
    <r>
      <rPr>
        <sz val="12"/>
        <rFont val="Calibri  "/>
      </rPr>
      <t>IAL, AKSHP, NAVETQ, Këshilli Ekonomik Kombëtar (NEC), Ministër i Shtetit për Sipërmarrjen dhe Klimën e Biznesit</t>
    </r>
  </si>
  <si>
    <t xml:space="preserve">Përfundimi dhe publikimi i një raporti të plotë vlerësimi mbi programet aktuale të praktikave dhe mësimit në vendin e punës, duke identifikuar mangësitë dhe mundësitë për përmirësim.
</t>
  </si>
  <si>
    <t>M.1 Shkalla e punësimit të të diplomuarve si rezultat i bashkëpunimit mes akademisë dhe biznesit: përqindja e të diplomuarve nga institucionet arsimore pjesëmarrëse që sigurojnë punësim brenda fushës së tyre të studimit në sektorin e biznesit brenda gjashtë muajve nga diplomimi.</t>
  </si>
  <si>
    <t>30% rritje</t>
  </si>
  <si>
    <t>A.2 Krijimi i mundësive të reja për praktika dhe punë praktike në terren brenda programeve të studimeve (rishikimi i kurrikulave ekzistuese ose licencimi i programeve të reja studimi), që përmbushin standardet e vendosura nga Agjencia e Sigurimit të Cilësisë së Shqipërisë (ASCAL), duke siguruar përvoja mësimore me cilësi të lartë. Garantimi, përmes rishikimit të kornizës ligjore, përfshirjen e vërtetë të komunitetit të biznesit në përgatitjen e kurrikulave dhe të biznesit/organizatat në zhvillimin dhe sigurinë e cilësisë së kurrikulave edukative.</t>
  </si>
  <si>
    <r>
      <rPr>
        <b/>
        <sz val="12"/>
        <rFont val="Calibri  "/>
      </rPr>
      <t>MAS</t>
    </r>
    <r>
      <rPr>
        <sz val="12"/>
        <rFont val="Calibri  "/>
      </rPr>
      <t>, MEKI, NEC, Ministër i Shtetit për Sipërmarrjen dhe Klimën e Biznesit, Institucionet e Arsimit të Lartë, AQAPE, ASCAL</t>
    </r>
  </si>
  <si>
    <t>Numri i praktikave të reja dhe punësimeve në terren të krijuara në kuadër të programeve të studimit që plotësojnë standardet ASCAL</t>
  </si>
  <si>
    <t>7 programe të reja praktike</t>
  </si>
  <si>
    <t>A.3 Prezantimi i stimulimeve për bashkëpunimin ndërmjet institucioneve të arsimit të lartë (HEIs) dhe sektorit të biznesit, veçanërisht në lehtësimin e praktikave dhe punës praktike në terren, duke u bazuar në punësimin e ardhshëm të studentëve në fushën e specializimit të diplomës.</t>
  </si>
  <si>
    <r>
      <rPr>
        <b/>
        <sz val="12"/>
        <rFont val="Calibri  "/>
      </rPr>
      <t>MAS</t>
    </r>
    <r>
      <rPr>
        <sz val="12"/>
        <rFont val="Calibri  "/>
      </rPr>
      <t>, MF, Ministër i Shtetit për Sipërmarrjen dhe Klimën e Biznesit, NEC</t>
    </r>
  </si>
  <si>
    <t>Numri i marrëveshjeve të bashkëpunimit të lidhura ndërmjet IAL-ve dhe bizneseve për lehtësimin e praktikave dhe punës praktike në terren</t>
  </si>
  <si>
    <t>10 marrëveshje/vit</t>
  </si>
  <si>
    <t>A.4 Zbatimi i një sistemi dinamik monitorimi për të vlerësuar efektivitetin dhe ndikimin e programeve të praktikave dhe mësimdhënies, duke përfshirë mekanizma feedback-u nga të gjithë palët e përfshira, duke përfshirë treguesit kryesorë të performancës dhe metrikat e suksesit, për të garantuar përmirësimin e vazhdueshëm dhe përputhshmërinë me nevojat e ndryshueshme të industrisë.</t>
  </si>
  <si>
    <r>
      <rPr>
        <b/>
        <sz val="12"/>
        <rFont val="Calibri  "/>
      </rPr>
      <t>MAS, NEC,</t>
    </r>
    <r>
      <rPr>
        <sz val="12"/>
        <rFont val="Calibri  "/>
      </rPr>
      <t>IAL-të, Ministër i Shtetit për Sipërmarrjen dhe Klimën e Biznesit</t>
    </r>
  </si>
  <si>
    <t xml:space="preserve">Sistema e monitorimit e krijuar që ofron azhurnime tremujore mbi përparimin e programeve të praktikave dhe mësimit në vendin e punës.
</t>
  </si>
  <si>
    <t>A.5 Nxitja dhe mbështetja e shkollave të dyfishta të Arsimit dhe Trajnimit Profesional (AFP) që kombinojnë mësimin tradicional në klasë me trajnimin praktik dhe praktik për punë për të ofruar një përvojë arsimore gjithëpërfshirëse.</t>
  </si>
  <si>
    <r>
      <rPr>
        <b/>
        <sz val="12"/>
        <rFont val="Calibri  "/>
      </rPr>
      <t>MEKI,</t>
    </r>
    <r>
      <rPr>
        <sz val="12"/>
        <rFont val="Calibri  "/>
      </rPr>
      <t>Ministri i Shtetit për Sipërmarrjen dhe Klimën e Biznesit, NEC</t>
    </r>
  </si>
  <si>
    <t>Rritje 20% në regjistrimet në sistemin e dyfishtë të AFP-së deri në vitin 2027, mbështetur nga raporti vjetor i progresit dhe strategjitë e rregullimeve bazuar në reagimet e industrisë; Numri i shkollave të dyfishta të AFP-së të mbështetura që kombinojnë mësimin tradicional në klasë me trajnimin praktik dhe praktik për punë</t>
  </si>
  <si>
    <t>Rritje 20% në regjistrimet në sistemin e dyfishtë të AFP-së dhe 30 shkolla të dyfishta të AFP-së të mbështetura</t>
  </si>
  <si>
    <t>A.6 Organizimi i kurseve online brenda platformës Albrain në bashkëpunim ndërmjet IAL-ve dhe sektorit të biznesit, ku përfshihen profesionistë të diasporës, ku është e mundur, për përmirësimin dhe rikualifikimin</t>
  </si>
  <si>
    <r>
      <rPr>
        <b/>
        <sz val="12"/>
        <rFont val="Calibri  "/>
      </rPr>
      <t>NEC</t>
    </r>
    <r>
      <rPr>
        <sz val="12"/>
        <rFont val="Calibri  "/>
      </rPr>
      <t>, IAL, MEFA, MEKI, Ministër i Shtetit për Sipërmarrjen dhe Klimën e Biznesit</t>
    </r>
  </si>
  <si>
    <t>Numri i kurseve online në platformën Albrain në bashkëpunim mes IAL-ve dhe sektorit të biznesit</t>
  </si>
  <si>
    <t xml:space="preserve">
Organizimi i të paktën 20 kurseve online në vit;</t>
  </si>
  <si>
    <t>A.7 Nxitja dhe mbështetja e bashkëpunimit midis akademisë dhe komunitetit të biznesit për të organizuar forume biznesi dhe panaire inovacioni, duke synuar ngushtimin e hendekut midis arsimit dhe industrisë dhe rigjallërimin e diplomacisë ekonomike</t>
  </si>
  <si>
    <r>
      <rPr>
        <b/>
        <sz val="12"/>
        <rFont val="Calibri  "/>
      </rPr>
      <t>MEKI,</t>
    </r>
    <r>
      <rPr>
        <sz val="12"/>
        <rFont val="Calibri  "/>
      </rPr>
      <t>NEC, NAES</t>
    </r>
    <r>
      <rPr>
        <b/>
        <sz val="12"/>
        <rFont val="Calibri  "/>
      </rPr>
      <t>,</t>
    </r>
    <r>
      <rPr>
        <sz val="12"/>
        <rFont val="Calibri  "/>
      </rPr>
      <t>Ministria e Arsimit dhe Sportit Institucionet e Arsimit të Lartë</t>
    </r>
  </si>
  <si>
    <t>Numri i forumeve të biznesit dhe panaireve të inovacionit të organizuara në bashkëpunim me akademinë dhe komunitetin e biznesit</t>
  </si>
  <si>
    <t>2 forume biznesi / vit ose 6 gjithsej</t>
  </si>
  <si>
    <t>A.8 Rishikimi i kuadrit ligjor për të futur stimuj, si përfitimet tatimore, programet e njohjes, për investimet e biznesit në arsim dhe kërkime të fokusuara në prioritetet e S3 dhe që angazhohen në mënyrë aktive në aktivitete arsimore, dhe kuadrin ligjor për krijimin e Fondit të Aftësive</t>
  </si>
  <si>
    <r>
      <rPr>
        <b/>
        <sz val="12"/>
        <rFont val="Calibri  "/>
      </rPr>
      <t>MEKI,</t>
    </r>
    <r>
      <rPr>
        <sz val="12"/>
        <rFont val="Calibri  "/>
      </rPr>
      <t>MAS, IAL, MF, NASRI, Ministër i Shtetit për Sipërmarrjen dhe Klimën e Biznesit, NEC, MIE, MTM, MARD</t>
    </r>
  </si>
  <si>
    <t>Kuadri ligjor i përditësuar deri në vitin 2025 Numri i bizneseve që marrin përfitime tatimore ose njohje për investime në arsim dhe kërkime të fokusuara në prioritetet S3</t>
  </si>
  <si>
    <t>Masa 2. Sigurimi i procesit të vazhdueshëm të EDP</t>
  </si>
  <si>
    <t>A1. Rishikimi i kuadrit ligjor për të parashikuar futjen e qasjes nga poshtë lart dhe procesit të PZHE-së për projektligjin, strategjitë dhe procesin e përgatitjes së akteve kryesore nënligjore.</t>
  </si>
  <si>
    <r>
      <rPr>
        <b/>
        <sz val="12"/>
        <rFont val="Calibri  "/>
      </rPr>
      <t>Ministri i Shtetit për Sipërmarrjen dhe Klimën e Biznesit, DPMO</t>
    </r>
    <r>
      <rPr>
        <sz val="12"/>
        <rFont val="Calibri  "/>
      </rPr>
      <t>, NEC, MEKI</t>
    </r>
  </si>
  <si>
    <t>Korniza ligjore e përditësuar deri në vitin 2026</t>
  </si>
  <si>
    <t>M.2 Niveli i angazhimit të aktorëve të spiralës së dyfishtë në Procesin EDP: (Ky tregues do të masë shkallën e pjesëmarrjes aktive nga aktorët e katërfishtë spirale (qeveria, akademia, industria dhe shoqëria civile) në Procesin e Zbulimit Sipërmarrës. )</t>
  </si>
  <si>
    <t>70% angazhim</t>
  </si>
  <si>
    <t>A2. Prezantimi i procesit të monitorimit dhe kornizës institucionale për të parashikuar zbatimin e qasjes nga poshtë lart dhe procesit të PZHE-së</t>
  </si>
  <si>
    <t xml:space="preserve"> </t>
  </si>
  <si>
    <t>Raporti Vjetor i Monitorimit për efektivitetin e zbatimit të procesit të PZH-së deri në TM1 2026. çdo vit për procesin e PZH-së (duke treguar angazhimin dhe aktivitetin e aktorëve të heliksit të katërfishtë)</t>
  </si>
  <si>
    <t>6 Raportet e Monitorimit</t>
  </si>
  <si>
    <t>A3. Nxitja e iniciativave/projekteve që parashikojnë përfshirjen e palëve të interesuara të helikës së katërfishtë</t>
  </si>
  <si>
    <r>
      <t>nr i 5 projekteve të reja</t>
    </r>
    <r>
      <rPr>
        <strike/>
        <sz val="11"/>
        <rFont val="Calibri  "/>
      </rPr>
      <t xml:space="preserve"> </t>
    </r>
    <r>
      <rPr>
        <sz val="11"/>
        <rFont val="Calibri  "/>
      </rPr>
      <t>mbështetur përmes granteve të iniciuara nga iniciativa të përbashkëta (të paktën 2 nga aktorët e heliksit të katërfishtë) në bashkëpunim me donatorët/partnerët ndërkombëtarë,</t>
    </r>
  </si>
  <si>
    <t>Të paktën 5 projekte të reja/vit</t>
  </si>
  <si>
    <t>Masa 3. Krijimi i Qendrave Rajonale në universitete nëpër bashki të ndryshme, duke filluar me një projekt pilot në Korçë, për të transformuar Universitetin në një qendër rajonale inovacioni. Kjo nismë synon të promovojë rritjen inteligjente dhe të veprojë si një pikë referimi për shndërrimin e universiteteve rajonale në qendra të inovacionit dhe zhvillimit, në përputhje strategjike me prioritetet S3</t>
  </si>
  <si>
    <t xml:space="preserve">A1. Kryerja e një rishikimi të gjithanshëm të strukturës organizative të Universitetit të Korçës për ta përputhur me strategjitë rajonale të rritjes inteligjente dhe prioritetet S3.
</t>
  </si>
  <si>
    <t>Universiteti i Korçës, Bashkia Korçë, Ministria e Arsimit dhe Sportit</t>
  </si>
  <si>
    <t xml:space="preserve">Plani i ristrukturimit i përfunduar, duke ofruar rekomandime specifike për përmirësimin e përputhshmërisë organizative me prioritetet e S3.
</t>
  </si>
  <si>
    <t>M3. Universiteti i Korçës funksionon si qendër Inovacioni dhe përdoret si model për universitete të tjera</t>
  </si>
  <si>
    <t>4 universitete rajonale përsërisin modelin e Universitetit të Korçës</t>
  </si>
  <si>
    <t>A2. Rishikoni kuadrin ligjor për të lehtësuar integrimin e teknologjive të avancuara në mësimdhënie, punë në terren dhe praktika</t>
  </si>
  <si>
    <t>Ministria e Arsimit dhe Sportit</t>
  </si>
  <si>
    <t>Ndryshimet ligjore të miratuara nga mesi i vitit 2026, duke mundësuar adoptim më të madh të teknologjive inovative në programet akademike</t>
  </si>
  <si>
    <t>A3. Zhvillimi i programeve të përbashkëta të diplomave me universitetet e BE-së dhe përfshirja në Aleancat e Universiteteve Evropiane</t>
  </si>
  <si>
    <t>Ministria e Arsimit dhe Sportit, Universiteti i Korçës</t>
  </si>
  <si>
    <t>Lançimi i të paktën tre programeve të përbashkëta diplomash deri në vitin 2027. Pjesëmarrje aktive në Aleancat e Universiteteve Evropiane.</t>
  </si>
  <si>
    <t>të paktën 3 programe të përbashkëta të diplomës</t>
  </si>
  <si>
    <t>A4. Krijoni një kuadër bashkëpunimi me universitetet me bazë në Tiranë për programe të përbashkëta studimi, kërkimore dhe inovacioni</t>
  </si>
  <si>
    <t>Universiteti Korçë, Ministria e Arsimit dhe Sportit, Bashkia Korçë</t>
  </si>
  <si>
    <t>Formalizimi i marrëveshjeve me të paktën tre universitete në Tiranë deri në vitin 2027.
Programet e përbashkëta të lançuara dhe të zbatuara efektivisht.</t>
  </si>
  <si>
    <t>Të paktën 3 marrëveshje me universitetet e Tiranës</t>
  </si>
  <si>
    <t>Totali për Objektivin specifik 1</t>
  </si>
  <si>
    <t>Objektivi specifik 2. Përmirësimi i programit të të mësuarit gjatë gjithë jetës për të nxitur një fuqi punëtore elastike dhe  fleksibë përmes rikualifikimit dhe përmirësimit të aftësive të punëtorëve, duke marrë parasysh sfidat e paraqitura nga ekonomia rrethore dhe inteligjenca artificiale</t>
  </si>
  <si>
    <t xml:space="preserve">
Masa 1. Forcimi i politikave për të siguruar të mësuarin gjatë gjithë jetës dhe mikro-kredencialet për të vërtetuar rrugët e ndryshme edukative dhe zotërimin e aftësive, dhe zhvillimi i një kornize gjithëpërfshirëse për certifikimin e aftësive kombëtare dhe bashkëpunimin me biznesin.</t>
  </si>
  <si>
    <t>A.1 Rishikimi i kuadrit ligjor për t'u përafruar me zhvillimet e reja në TNA, duke përfshirë rishikimin e VKM-së për të mësuarit gjatë gjithë jetës për të prezantuar konceptin e mikrokredencialeve në përputhje me Rekomandimin e BE-së për një qasje evropiane ndaj mikrokredencialeve për të mësuarit gjatë gjithë jetës dhe punësueshmërinë, dhe për t'u përshtatur me fleksibilitetin më të fundit dhe njohjen e zhvillimeve të ndryshme të të mësuarit.</t>
  </si>
  <si>
    <r>
      <rPr>
        <b/>
        <sz val="12"/>
        <rFont val="Calibri  "/>
      </rPr>
      <t>MEKI, MAS</t>
    </r>
    <r>
      <rPr>
        <sz val="12"/>
        <rFont val="Calibri  "/>
      </rPr>
      <t>, NAVETQ</t>
    </r>
  </si>
  <si>
    <t>amendamentet ligjore ose politikat e paraqitura për të inkorporuar mikrokredencialet në programet e të mësuarit gjatë gjithë jetës.</t>
  </si>
  <si>
    <t>M.1 Rritja e përqindjeve të regjistrimit dhe përfundimit të programeve të të mësuarit gjatë gjithë jetës dhe kurseve mikrokredenciale:</t>
  </si>
  <si>
    <t>40% rritje</t>
  </si>
  <si>
    <t>A.2 Prezantimi i dispozitave ligjore për prezantimin e kategorive të profesionistëve bazuar në kompetencat/njohuritë/aftësitë e tyre bazuar në përvojat e mëparshme të suksesshme. Siguroni dispozita për mekanizmat e lidhur duke përfshirë njohjen e të mësuarit të mëparshëm dhe përvojës së punës, të mësuarit nga praktikat më të mira dhe përvojat e mëparshme</t>
  </si>
  <si>
    <r>
      <rPr>
        <b/>
        <sz val="12"/>
        <rFont val="Calibri  "/>
      </rPr>
      <t>MEKI,</t>
    </r>
    <r>
      <rPr>
        <sz val="12"/>
        <rFont val="Calibri  "/>
      </rPr>
      <t>NAVETQ, NAES</t>
    </r>
  </si>
  <si>
    <t xml:space="preserve">Krijimi i një sistemi kombëtar për të paktën 3 profesione specifike përtej atyre të rregulluara;  </t>
  </si>
  <si>
    <t>A.3 Rishikimi i kuadrit ligjor për porositë profesionale në përputhje me direktivën e BE-së 36/2005 CE dhe harmonizimi i dispozitave për profesione të ndryshme të rregulluara dhe vendosja e rendit profesional të Arkitektëve dhe Inxhinierëve në përputhje me Direktivën 36/2005 CE për Njohjen e Profesionistëve Kualifikimet.</t>
  </si>
  <si>
    <r>
      <rPr>
        <b/>
        <sz val="12"/>
        <rFont val="Calibri  "/>
      </rPr>
      <t>MEKI, MAS</t>
    </r>
    <r>
      <rPr>
        <sz val="12"/>
        <rFont val="Calibri  "/>
      </rPr>
      <t>, MIE, MSHMS</t>
    </r>
  </si>
  <si>
    <t>Korniza ligjore e përditësuar dhe harmonizimi i kuadrit ligjor për urdhrat profesionale me direktivën e BE-së 36/2005 deri në vitin 2025 dhe vendosja e një urdhri profesional për Arkitektët dhe Inxhinierët që është në përputhje me direktivën deri në vitin 2026.</t>
  </si>
  <si>
    <t>Masa 2. Promovimi i një kuadri bashkëpunues për ngritjen e aftësive dhe rikualifikimin, partneritet me sektorin e biznesit **</t>
  </si>
  <si>
    <t>A.1 Krijimi dhe inkurajimi i trajnimeve në vendin e punës dhe mësimit të kombinuar me përvojë praktike për të siguruar përputhshmërinë me nevojat e industrisë.</t>
  </si>
  <si>
    <r>
      <rPr>
        <b/>
        <sz val="12"/>
        <rFont val="Calibri  "/>
      </rPr>
      <t>MEKI</t>
    </r>
    <r>
      <rPr>
        <sz val="12"/>
        <rFont val="Calibri  "/>
      </rPr>
      <t>, NAES</t>
    </r>
  </si>
  <si>
    <t xml:space="preserve">Krijimi i të paktën 5 programeve të reja trajnimi në vendin e punës çdo vit që integrojnë përvojën praktike në përputhje me nevojat e industrisë, me vlerësime vjetore mbi efektivitetin e programeve dhe përputhshmërinë me industrinë.
</t>
  </si>
  <si>
    <t>të paktën 5 programe të reja trajnimi në vend të punës në vit</t>
  </si>
  <si>
    <t>M.2 Përqindja e bizneseve në sektorët prioritarë të identifikuar që kanë miratuar programet e reja të përmirësimit dhe rikualifikimit në kuadrin e tyre të trajnimit</t>
  </si>
  <si>
    <t>A.2 Përgatitja e modeleve dhe udhëzimeve të kurrikulës për aftësimin dhe rikualifikimin, duke synuar sektorë jetikë për rritjen ekonomike kombëtare, të tilla si fushat prioritare S3 dhe duke prezantuar, kur është e mundur, konceptet e ekonomisë rrethore dhe inteligjencës artificiale</t>
  </si>
  <si>
    <r>
      <rPr>
        <b/>
        <sz val="12"/>
        <rFont val="Calibri  "/>
      </rPr>
      <t>MEKI,</t>
    </r>
    <r>
      <rPr>
        <sz val="12"/>
        <rFont val="Calibri  "/>
      </rPr>
      <t>NAVETQ, MAS, MIE, MBZHR, MTM, NAVETQ, NAES</t>
    </r>
  </si>
  <si>
    <t>Numri i modeleve të kurrikulës dhe udhëzimeve të zhvilluara dhe zbatuara për përmirësimin dhe rikualifikimin në fushat prioritare S3, duke përfshirë konceptet e ekonomisë rrethore dhe të inteligjencës artificiale.</t>
  </si>
  <si>
    <t>6 modele të reja kurrikulare</t>
  </si>
  <si>
    <t>Totali për Objektivin specifik 2</t>
  </si>
  <si>
    <t>Objektivi specifik 3. Modernizimi i kurrikulës në të gjitha nivelet për të pajisur më mirë Shqipërinë për tranzicionin dixhital dhe të gjelbër, dhe për forcimin e specializimit të ekonomisë kombëtare në fushat prioritare S3 dhe rritjen e aftësive shkencore dhe teknologjike në të gjitha nivelet**</t>
  </si>
  <si>
    <t xml:space="preserve">Masa 1. Rishikimi i programeve të arsimit parauniversitar për t'u përgjigjur më mirë nevojave të tregut aktuale dhe të ardhshëm, duke siguruar që studentët të jenë të pajisur me aftësitë dhe njohuritë përkatëse për fuqinë punëtore në zhvillim.
</t>
  </si>
  <si>
    <t>A.1 Kryerja e një vlerësimi të plotë të kurrikulës aktuale parauniversitare me pjesëmarrje të gjerë të aktorëve të heliksit të katërfishtë, duke përfshirë mësuesit dhe prindërit për të identifikuar nevojat konkrete për ndryshime dhe modernizim.</t>
  </si>
  <si>
    <r>
      <rPr>
        <b/>
        <sz val="12"/>
        <rFont val="Calibri  "/>
      </rPr>
      <t>MAS</t>
    </r>
    <r>
      <rPr>
        <sz val="12"/>
        <rFont val="Calibri  "/>
      </rPr>
      <t>, AQAPE, Ministër i Shtetit për Sipërmarrjen dhe Klimën e Biznesit, NEC</t>
    </r>
  </si>
  <si>
    <t xml:space="preserve">Përfundimi i një vlerësimi me një raport që detajon nevojat për modernizim dhe ndryshime, me pjesëmarrjen e mësuesve, prindërve dhe përfaqësuesve të industrisë dhe komunitetit.
</t>
  </si>
  <si>
    <t>M.1 Përqindja e studentëve të diplomuar që zotërojnë aftësi dhe njohuri që përputhen me kërkesat e tregut aktual dhe në zhvillim ose % e studentëve që janë të gatshëm për fuqi punëtore pas diplomimit.</t>
  </si>
  <si>
    <t xml:space="preserve">A.2 Përfshirja e lëndëve praktike dhe/ose moduleve që kanë si qëllim zhvillimin e aftësive në kulturën e punës, mbrojtjen e mjedisit, qytetari aktive, dhe që lehtësojnë ndërveprimin me mjedisin e punës dhe forcojnë partneritetin me sektorin e biznesit.
</t>
  </si>
  <si>
    <t>Numri i programeve arsimore që përfshijnë lëndë dhe module praktike të fokusuara në kulturën e punës, mbrojtjen e mjedisit, qytetarinë aktive dhe partneritetet e sektorit të biznesit</t>
  </si>
  <si>
    <t>të paktën 3 programe të reja</t>
  </si>
  <si>
    <t xml:space="preserve">A.3 Prezantimi i kurrikulave të reja kur është e nevojshme, dhe sigurimi që ato ekzistuese të përfshijnë gjetjet nga Analiza e Nevojave të Kualifikimeve të Aftësive (SQNA), duke marrë parasysh qasjen STEM, dhe duke siguruar përputhshmërinë me fushat prioritare të S3 dhe balancën e përmbajtjes dhe numrit të orëve midis lëndëve për të optimizuar rezultatet e të mësuarit të studentëve, si dhe lëndët specifike për rajonin në kurrikula, që reflektojnë nevojat lokale të fuqisë punëtore dhe specializimin rajonal, me fokus në temat e lidhura me punën.
</t>
  </si>
  <si>
    <r>
      <rPr>
        <b/>
        <sz val="12"/>
        <rFont val="Calibri  "/>
      </rPr>
      <t>MAS</t>
    </r>
    <r>
      <rPr>
        <sz val="12"/>
        <rFont val="Calibri  "/>
      </rPr>
      <t>, AQAPE, IAL, Ministër i Shtetit për Pushtetin Vendor, Ministër i Shtetit për Sipërmarrjen dhe Klimën e Biznesit, NEC</t>
    </r>
  </si>
  <si>
    <t>Prezantimi deri në vitin 2026 i kurrikulave të reja që integrojnë gjetjet nga SQNA, përputhen me fushat prioritare të S3 dhe optimizojnë rezultatet e të mësuarit dhe orët e mësimdhënies, me rishikime vjetore për të siguruar përputhshmërinë me tregun lokal të punës.</t>
  </si>
  <si>
    <t>6 kurrikula të reja</t>
  </si>
  <si>
    <t>A.4 Rishikimi i teksteve shkollore parauniversitare, bazuar në praktikat më të mira dhe përvojat e mëparshme.</t>
  </si>
  <si>
    <r>
      <rPr>
        <b/>
        <sz val="12"/>
        <rFont val="Calibri  "/>
      </rPr>
      <t>MAS</t>
    </r>
    <r>
      <rPr>
        <sz val="12"/>
        <rFont val="Calibri  "/>
      </rPr>
      <t>, AQAPE, IAL</t>
    </r>
  </si>
  <si>
    <t>Tekstet shkollore parauniversitare të rishikuara dhe përditësuara deri në vitin 2026 për të përfshirë praktikat më të mira, me kontributin e aktorëve të arsimit dhe industrisë.</t>
  </si>
  <si>
    <t>A.5 Zbatimi i kurrikulës së përditësuar dhe mbështetja e mësuesve me materiale për të pasqyruar ndryshimet në kurrikulë.</t>
  </si>
  <si>
    <r>
      <rPr>
        <b/>
        <sz val="12"/>
        <rFont val="Calibri  "/>
      </rPr>
      <t>MAS</t>
    </r>
    <r>
      <rPr>
        <sz val="12"/>
        <rFont val="Calibri  "/>
      </rPr>
      <t>, AQAPE,</t>
    </r>
  </si>
  <si>
    <t>Numri i mësuesve të trajnuar dhe të pajisur me materiale të përditësuara për të pasqyruar ndryshimet në kurrikul</t>
  </si>
  <si>
    <t>100 mësues</t>
  </si>
  <si>
    <t>A.6 Zhvillimi i programeve të trajnimit gjithëpërfshirës për mësuesit mbi metodologjitë efektive të mësimdhënies dhe zbatimin e kurrikulave të përditësuara ose të reja të prezantuara</t>
  </si>
  <si>
    <t>Zhvillimi i të paktën 5 programeve të reja gjithëpërfshirëse të trajnimit të mësuesve mbi metodologjitë efektive të mësimdhënies.</t>
  </si>
  <si>
    <t>të paktën 5 programe të reja gjithëpërfshirëse të trajnimit të mësuesve</t>
  </si>
  <si>
    <t>A.7 Zhvillimi i një sistemi gjithëpërfshirës stimulimi për performancën e shkollave dhe mësuesve me përfitime dhe struktura të shpërblimeve të bazuara në performancën, duke përfshirë dhënien e kredive të buta, opsionet për pension të parakohshëm, duke përfshirë angazhimin dhe arritjet e tyre në aktivitetet jashtëshkollore, rezultatet e performancës së nxënësve të tyre në AQF të lartë Nivelet e /EQF, si dhe pjesëmarrjen dhe suksesin e tyre në garat kombëtare dhe ndërkombëtare.</t>
  </si>
  <si>
    <r>
      <rPr>
        <b/>
        <sz val="12"/>
        <rFont val="Calibri  "/>
      </rPr>
      <t>MAS</t>
    </r>
    <r>
      <rPr>
        <sz val="12"/>
        <rFont val="Calibri  "/>
      </rPr>
      <t>, MEKI, AQAPE, IAL</t>
    </r>
  </si>
  <si>
    <t xml:space="preserve">Krijimi i një sistemi stimujsh të bazuar në performancë për shkollat dhe mësuesit, duke përfshirë përfitime, kredi të buta dhe mundësi të pensionit të parakohshëm, me vlerësime vjetore të ndikimit në angazhimin e mësuesve dhe arritjet e studentëve.
</t>
  </si>
  <si>
    <t>Masa 2. Rritja dhe diversifikimi i aftësive gjuhësore për të përmbushur kërkesat e tregut të punës.</t>
  </si>
  <si>
    <t>A.1 Rritja e numrit të studentëve që mësojnë gjuhë të huaja, me fokus gjuhën italiane, për t'iu përgjigjur kërkesave të tregut të punës dhe për të forcuar lidhjet kulturore.</t>
  </si>
  <si>
    <r>
      <rPr>
        <b/>
        <sz val="12"/>
        <rFont val="Calibri  "/>
      </rPr>
      <t>MAS</t>
    </r>
    <r>
      <rPr>
        <sz val="12"/>
        <rFont val="Calibri  "/>
      </rPr>
      <t>, AQAPE, IAL, MEFA (marrëveshja ndërqeveritare AL-IT)</t>
    </r>
  </si>
  <si>
    <t>% rritje e numrit të studentëve që ndjekin kurse të gjuhës së huaj në shkolla, me fokus në gjuhën italiane</t>
  </si>
  <si>
    <t>50 shkolla</t>
  </si>
  <si>
    <t>M2. Përqindja e të diplomuarve me njohuri të shumë gjuhëve që përmbushin kërkesat e tregut të punës</t>
  </si>
  <si>
    <t>A.2 Rishikimi i legjislacionit për të lehtësuar hapjen e degëve të shkollave të huaja që mësojnë në gjuhën e tyre të huaj, duke siguruar përshkueshmërinë e kurrikulës për studentët që lehtësojnë familjet e diasporës që kthehen në Shqipëri dhe promovojnë ndërkombëtarizimin</t>
  </si>
  <si>
    <r>
      <rPr>
        <b/>
        <sz val="12"/>
        <rFont val="Calibri  "/>
      </rPr>
      <t>MAS</t>
    </r>
    <r>
      <rPr>
        <sz val="12"/>
        <rFont val="Calibri  "/>
      </rPr>
      <t>, AQAPE, MEFA (marrëveshja ndërqeveritare AL-IT)</t>
    </r>
  </si>
  <si>
    <t>Përfundimi i rishikimit legjislativ deri në vitin 2025 së bashku me një raport analitik për të thjeshtuar krijimin e degëve të shkollave të gjuhëve të huaja.</t>
  </si>
  <si>
    <t>A.3 Lejimi i aksesit më të gjerë të popullsisë shqiptare në kanale televizive italiane për të përmirësuar aftësitë gjuhësore dhe për të rritur ndërgjegjësimin mbi traditën, kulturën dhe bashkëpunimin ekonomik.</t>
  </si>
  <si>
    <r>
      <rPr>
        <b/>
        <sz val="12"/>
        <rFont val="Calibri  "/>
      </rPr>
      <t>Radio Televizioni Shqiptar,</t>
    </r>
    <r>
      <rPr>
        <sz val="12"/>
        <rFont val="Calibri  "/>
      </rPr>
      <t>MEFA, MEKI (marrëveshja ndërqeveritare AL-IT)</t>
    </r>
  </si>
  <si>
    <t>Televizioni italian transmetohet në të gjithë territorin</t>
  </si>
  <si>
    <t>A.4 Përfshirja e gjuhëve të huaja në kopshte për fëmijët e moshës 3-6 vjeç, duke krijuar një bazë të hershme për aftësitë shumëgjuhëshe.</t>
  </si>
  <si>
    <r>
      <rPr>
        <b/>
        <sz val="12"/>
        <rFont val="Calibri  "/>
      </rPr>
      <t>MAS,</t>
    </r>
    <r>
      <rPr>
        <sz val="12"/>
        <rFont val="Calibri  "/>
      </rPr>
      <t>AQAPE, Bashkitë, Ministri i Shtetit për Pushtetin Vendor, IAL</t>
    </r>
  </si>
  <si>
    <t>Prezantimi i programit të gjuhës angleze në të gjitha kopshtet për të vendosur zhvillimin e hershëm të aftësive shumëgjuhëshe.</t>
  </si>
  <si>
    <t>50 kopshte</t>
  </si>
  <si>
    <t>A.5 Angazhimi i komunitetit të profesionistëve të huaj në Shqipëri për të marrë pjesë aktive në aktivitete që nxisin një mjedis multikulturor dhe rrisin aftësitë gjuhësore.</t>
  </si>
  <si>
    <r>
      <rPr>
        <b/>
        <sz val="12"/>
        <rFont val="Calibri  "/>
      </rPr>
      <t>MEFA,</t>
    </r>
    <r>
      <rPr>
        <sz val="12"/>
        <rFont val="Calibri  "/>
      </rPr>
      <t>MPB, MAS, IAL, MEKI (marrëveshja ndërqeveritare AL-IT)</t>
    </r>
  </si>
  <si>
    <t xml:space="preserve">Krijimi i një programi vjetor që integron profesionistë të huaj në një rrjet kombëtar për të organizuar aktivitete gjuhësore dhe kulturore të udhëhequra nga komuniteti çdo vit. 
</t>
  </si>
  <si>
    <t>të paktën 10 aktivitete gjuhësore dhe kulturore të udhëhequra nga komuniteti në vit.</t>
  </si>
  <si>
    <t>Masa 3. Rishikimi i programeve edukative dhe ambienteve universitare për t'u përgjigjur më mirë nevojave të tregut aktuale dhe të ardhshëm, duke siguruar që studentët të jenë të pajisur me aftësitë dhe njohuritë përkatëse për fuqinë punëtore në zhvillim.</t>
  </si>
  <si>
    <t>A.1 Harmonizimi i kurrikulave të arsimit të lartë për të siguruar vazhdimësinë nga arsimi parauniversitar për të adresuar boshllëqet e njohurive midis dy sistemeve dhe për të adresuar nevojat për aftësi në fushat prioritare S3</t>
  </si>
  <si>
    <r>
      <rPr>
        <b/>
        <sz val="12"/>
        <rFont val="Calibri  "/>
      </rPr>
      <t>MAS</t>
    </r>
    <r>
      <rPr>
        <sz val="12"/>
        <rFont val="Calibri  "/>
      </rPr>
      <t>, IAL, AQAA, AQAPE,</t>
    </r>
  </si>
  <si>
    <t>1, Një raport analitik për harmonizimin e kurrikulave të arsimit të lartë me standardet parauniversitare dhe fushat prioritare S3 deri në vitin 2025 2, Kurrikulat e harmonizuara deri në vitin 2027</t>
  </si>
  <si>
    <t>M3. Rritja e shkallës në të cilën aftësitë dhe njohuritë e të diplomuarve në universitet përputhen me kërkesat specifike të tregut të punës brenda fushave prioritare S3</t>
  </si>
  <si>
    <t>A.2 Përfshirja e sistemit/koeficientëve të shkollave të mesme që do të përdoren për një përzgjedhje të përmirësuar të bazuar në merita të studentëve që hyjnë në Arsimin e Lartë</t>
  </si>
  <si>
    <r>
      <rPr>
        <b/>
        <sz val="12"/>
        <rFont val="Calibri  "/>
      </rPr>
      <t>MAS</t>
    </r>
    <r>
      <rPr>
        <sz val="12"/>
        <rFont val="Calibri  "/>
      </rPr>
      <t>, IAL, AQAPE,</t>
    </r>
  </si>
  <si>
    <r>
      <rPr>
        <sz val="11"/>
        <rFont val="Calibri  "/>
      </rPr>
      <t>Për vitin akademik 2025-2026, hartohet dhe zbatohet një sistem përzgjedhjeje bazuar në merita me koeficientë të rinj.</t>
    </r>
    <r>
      <rPr>
        <strike/>
        <sz val="11"/>
        <rFont val="Calibri  "/>
      </rPr>
      <t xml:space="preserve">
</t>
    </r>
  </si>
  <si>
    <t>A.3 Rishikimi i kurrikulave të trajnimit të mësuesve për të siguruar përputhjen me rishikimet në kurrikulat e arsimit parauniversitar</t>
  </si>
  <si>
    <t>Rishikimi dhe përditësimi i kurrikulave të trajnimit të mësuesve përfundoi</t>
  </si>
  <si>
    <t xml:space="preserve">A.4 Rishikimi i akteve nënligjore për të harmonizuar me ligjin në AL dhe për të lejuar përshtatjen e kurrikulave me nevojat e tregut të punës.  </t>
  </si>
  <si>
    <r>
      <rPr>
        <b/>
        <sz val="12"/>
        <rFont val="Calibri  "/>
      </rPr>
      <t>MAS</t>
    </r>
    <r>
      <rPr>
        <sz val="12"/>
        <rFont val="Calibri  "/>
      </rPr>
      <t>, IAL, AQAA, CES, Ministër i Shtetit për Sipërmarrjen dhe Klimën e Biznesit, NEC</t>
    </r>
  </si>
  <si>
    <r>
      <rPr>
        <sz val="11"/>
        <rFont val="Calibri  "/>
      </rPr>
      <t>Aktet nënligjore të rishikuara dhe të përafruara me ligjin e AL për të rritur përgjigjen kurrikulare ndaj nevojave të tregut të punës, duke përfshirë reagimet nga anketat vjetore të industrisë.</t>
    </r>
    <r>
      <rPr>
        <strike/>
        <sz val="11"/>
        <rFont val="Calibri  "/>
      </rPr>
      <t xml:space="preserve">
</t>
    </r>
  </si>
  <si>
    <t>A.5 Përfshirja dhe inkurajimi i kurseve të specializuara afatshkurtra në partneritet me biznese të përshtatura për kërkesat specifike të tregut të punës.</t>
  </si>
  <si>
    <r>
      <rPr>
        <b/>
        <sz val="12"/>
        <rFont val="Calibri  "/>
      </rPr>
      <t>MAS</t>
    </r>
    <r>
      <rPr>
        <sz val="12"/>
        <rFont val="Calibri  "/>
      </rPr>
      <t>, IAL, AQAA, Ministër i Shtetit për Sipërmarrjen dhe Klimën e Biznesit, NEC</t>
    </r>
  </si>
  <si>
    <t>Të paktën 5 kurse afatshkurtëra/vit/domen prioritar S3</t>
  </si>
  <si>
    <t>Të paktën 5 kurse afatshkurtra/vit</t>
  </si>
  <si>
    <t>A.6 Përmirësimi i infrastrukturës laboratorike në IAL.</t>
  </si>
  <si>
    <r>
      <rPr>
        <b/>
        <sz val="12"/>
        <rFont val="Calibri  "/>
      </rPr>
      <t>MAS,</t>
    </r>
    <r>
      <rPr>
        <sz val="12"/>
        <rFont val="Calibri  "/>
      </rPr>
      <t>IAL-të</t>
    </r>
  </si>
  <si>
    <t>Të paktën 10 laboratorë të rinj janë përmirësuar dhe ngritur në IAL</t>
  </si>
  <si>
    <t>Të paktën 10 laboratorë të rinj</t>
  </si>
  <si>
    <t>A.7 Përditësimi i kuadrit ligjor dhe vendosja e standardeve të licencimit dhe sigurimit të cilësisë që kërkojnë që universitetet të përfshijnë përfaqësues të sektorit të biznesit në zhvillimin, rishikimin dhe vlerësimin e kurrikulave, forcimin e lidhjeve me sektorin e biznesit dhe ngritjen e bordeve këshillimore në IAL, duke përfshirë përfaqësues të sektorit të biznesit</t>
  </si>
  <si>
    <t xml:space="preserve">Kuadri ligjor i përditësuar Numri i universiteteve duke përfshirë përfaqësues të sektorit të biznesit në proceset e zhvillimit, rishikimit dhe vlerësimit të kurrikulave. Numri i bordeve këshillimore të ngritura pranë IAL-ve me përfaqësues të sektorit të biznesit
</t>
  </si>
  <si>
    <t>8 Universitetet duke përfshirë sektorin e biznesit në zhvillimin e kurrikulave. 5 borde këshillimore të ngritura pranë IAL-ve me përfaqësues të sektorit të biznesit</t>
  </si>
  <si>
    <t>A.8 Rishikimi i aktit nënligjor që përcakton ngarkesat mësimore për personelin akademik për të përfshirë kërkimin dhe inovacionin dhe kontributin institucional, pjesëmarrjen në projekte kombëtare dhe ndërkombëtare, patenta, etj, përmirësimin e cilësisë së arsimit dhe kërkimit në IAL dhe ndërkombëtarizimin dhe partneritetin në projekte.</t>
  </si>
  <si>
    <r>
      <rPr>
        <b/>
        <sz val="12"/>
        <rFont val="Calibri  "/>
      </rPr>
      <t>MAS,</t>
    </r>
    <r>
      <rPr>
        <sz val="12"/>
        <rFont val="Calibri  "/>
      </rPr>
      <t>IAL, AQAA, NASRI</t>
    </r>
  </si>
  <si>
    <t>Rishikimi dhe zbatimi i një akti nënligjor të rishikuar që llogarit kontributet e stafit akademik në kërkime, inovacione dhe projekte.</t>
  </si>
  <si>
    <t>A.9 Rishikimi i dispozitave të VKM-së që përcaktojnë sektorët prioritarë për të siguruar përafrimin me fushat prioritare S3 dhe përfshirjen e programeve të studimit të mësuesve në fushat prioritare bazuar në analiza specifike ad hoc.</t>
  </si>
  <si>
    <r>
      <rPr>
        <b/>
        <sz val="12"/>
        <rFont val="Calibri  "/>
      </rPr>
      <t>MAS,</t>
    </r>
    <r>
      <rPr>
        <sz val="12"/>
        <rFont val="Calibri  "/>
      </rPr>
      <t>IAL-të,</t>
    </r>
  </si>
  <si>
    <t>Kryerja e një rishikimi gjithëpërfshirës të dispozitave të VKM-së deri në TM4 2025 për t'u lidhur me domenet S3,</t>
  </si>
  <si>
    <t>Masa 4. Profilizimi i IAL-ve bazuar në nevojat e zhvillimit rajonal</t>
  </si>
  <si>
    <t>A.1 Kryerja e një studimi për të identifikuar nevojat kryesore kombëtare rajonale të tregut të punës me fokus në prioritetet S3 dhe specializimin e rajonit përkatës në Shqipëri, që duhet të adresohen nga universiteti përkatës. Analizoni transformimin e universiteteve dhe identifikoni hapat e nevojshëm për t'i përafruar ato me nevojat e zhvillimit rajonal.</t>
  </si>
  <si>
    <r>
      <rPr>
        <b/>
        <sz val="12"/>
        <rFont val="Calibri  "/>
      </rPr>
      <t>MAS</t>
    </r>
    <r>
      <rPr>
        <sz val="12"/>
        <rFont val="Calibri  "/>
      </rPr>
      <t>, Ministër i Shtetit për Sipërmarrjen dhe Klimën e Biznesit, Ministri i Shtetit për Pushtetin Vendor, NEC, MTM, MIE, MARD, IAL.</t>
    </r>
  </si>
  <si>
    <t>Raporti i detajuar i studimit të nevojave të tregut të punës i përgatitur deri në vitin 2025</t>
  </si>
  <si>
    <t>M.4 ,Përqindja e të diplomuarve të punësuar në fushën e tyre të studimit brenda qarkut</t>
  </si>
  <si>
    <t>A.2 Rishikimi i skemave të financimit dhe granteve për IAL-të për të nxitur programet e studimit në përputhje me prioritetet e vendit.</t>
  </si>
  <si>
    <r>
      <rPr>
        <b/>
        <sz val="12"/>
        <rFont val="Calibri  "/>
      </rPr>
      <t>MAS,</t>
    </r>
    <r>
      <rPr>
        <sz val="12"/>
        <rFont val="Calibri  "/>
      </rPr>
      <t>IAL-të, Ministri i Shtetit për Sipërmarrjen dhe Klimën e Biznesit, Ministri i Shtetit për Pushtetin Vendor, NEC,</t>
    </r>
  </si>
  <si>
    <t>Rishikimi i skemave të financimit dhe granteve</t>
  </si>
  <si>
    <t>A.3 Krijimi i një rrjeti të diplomuarish për të ofruar mentorim, mbështetje financiare, lidhje me industrinë, ndërkombëtarizim dhe mundësi për projekte të përbashkëta dhe për të forcuar zyrat e operatorëve brenda universiteteve për të mbështetur më mirë studentët dhe të diplomuarit dhe për të zhvilluar një program të avancuar për të gjurmuar studentët, duke mbështetur universitetet në monitorim dhe rritjen e rezultateve të studentëve dhe përparimin në karrierë.</t>
  </si>
  <si>
    <r>
      <rPr>
        <b/>
        <sz val="12"/>
        <rFont val="Calibri  "/>
      </rPr>
      <t>MAS,</t>
    </r>
    <r>
      <rPr>
        <sz val="12"/>
        <rFont val="Calibri  "/>
      </rPr>
      <t>IAL-të, Ministri i Shtetit për Sipërmarrjen dhe Klimën e Biznesit, NEC,</t>
    </r>
  </si>
  <si>
    <t xml:space="preserve">Krijimi i një rrjeti të diplomuarish  plotësisht operacional, së bashku me identifikimin në hartë të shqiptarëve të suksesshëm në Diasporë.
</t>
  </si>
  <si>
    <t>A.4 Rishikimi i kuadrit ligjor për të lejuar aksesin në administratën publike të kandidatëve që zotërojnë të gjitha llojet e kualifikimeve të arsimit të lartë, duke përfshirë nivelin 5 AQF/EQF.</t>
  </si>
  <si>
    <r>
      <rPr>
        <b/>
        <sz val="12"/>
        <rFont val="Calibri  "/>
      </rPr>
      <t>Ministri i Shtetit për Administratën Publike dhe Kundër Korrupsionit,</t>
    </r>
    <r>
      <rPr>
        <sz val="12"/>
        <rFont val="Calibri  "/>
      </rPr>
      <t>MAS;</t>
    </r>
  </si>
  <si>
    <t>N/A</t>
  </si>
  <si>
    <t>Rishikimet ligjore përfunduan</t>
  </si>
  <si>
    <t>A.5 Krijimi i një platforme dixhitale për mbledhjen dhe standardizimin e të dhënave të arsimit të lartë në bashkëpunim me Institutin e Statistikave (INSTAT).</t>
  </si>
  <si>
    <r>
      <rPr>
        <b/>
        <sz val="12"/>
        <rFont val="Calibri  "/>
      </rPr>
      <t>INSTAT;</t>
    </r>
    <r>
      <rPr>
        <sz val="12"/>
        <rFont val="Calibri  "/>
      </rPr>
      <t>MAS</t>
    </r>
    <r>
      <rPr>
        <b/>
        <sz val="12"/>
        <rFont val="Calibri  "/>
      </rPr>
      <t>,</t>
    </r>
    <r>
      <rPr>
        <sz val="12"/>
        <rFont val="Calibri  "/>
      </rPr>
      <t>IAL-të;</t>
    </r>
  </si>
  <si>
    <t>Një platformë dixhitale në internet e krijuar për mbledhjen e të dhënave të AL deri në vitin 2030</t>
  </si>
  <si>
    <t>Masa 5. Modernizimi gjithëpërfshirës i kurrikulave të AFP-së dhe sistemit të AFP-së bazuar në nevojat e tregut të punës dhe specializimet e ardhshme të S3</t>
  </si>
  <si>
    <t>A.1 Kryerja e rregullt SQNA dyvjeçare për të siguruar që oferta e kurrikulave të përputhet me progresin në nevojat e tregut të punës, duke siguruar që ofertat arsimore t'i përgjigjen përparimeve teknologjike dhe ndryshimeve ekonomike brenda vendit.</t>
  </si>
  <si>
    <r>
      <rPr>
        <b/>
        <sz val="12"/>
        <rFont val="Calibri  "/>
      </rPr>
      <t>MEKI</t>
    </r>
    <r>
      <rPr>
        <sz val="12"/>
        <rFont val="Calibri  "/>
      </rPr>
      <t>, NAVETQ, NAES, MAS, Ministër i Shtetit për Sipërmarrjen dhe Klimën e Biznesit, NEC</t>
    </r>
  </si>
  <si>
    <t>SQNA Bienale e realizuar deri në vitin 2030 me të paktën 10 takime/vit të organizuara</t>
  </si>
  <si>
    <t>të paktën 10 takime/në vit</t>
  </si>
  <si>
    <t>M5. Përqindja e të diplomuarve të AFP-së të punësuar në fusha që lidhen me trajnimin e tyre brenda 1 viti nga diplomimi.</t>
  </si>
  <si>
    <t xml:space="preserve">A.2 Rishikimi dhe përditësimi periodik i listës së profesioneve, për të siguruar që ajo pasqyron kërkesën reale për aftësi dhe kualifikime, duke rritur mundësitë e punësimit në fushën e specializimit të diplomës.
</t>
  </si>
  <si>
    <r>
      <rPr>
        <b/>
        <sz val="12"/>
        <rFont val="Calibri  "/>
      </rPr>
      <t>MEKI</t>
    </r>
    <r>
      <rPr>
        <sz val="12"/>
        <rFont val="Calibri  "/>
      </rPr>
      <t>, NAVETQ, MAS, Ministër i Shtetit për Sipërmarrjen dhe Klimën e Biznesit, NEC</t>
    </r>
  </si>
  <si>
    <t>Lista e profesioneve të rishikohet dhe përditësohet çdo dy vjet deri në vitin 2030 e shoqëruar me një dokument raportues.</t>
  </si>
  <si>
    <t>të paktën 3 dokumente raportuese</t>
  </si>
  <si>
    <t>A.3 Rishikimi/përditësimi i kurrikulave dhe programeve të trajnimit VET, bazuar në SQNA, duke siguruar që ato pasqyrojnë nevojat për aftësi dhe kualifikime në përputhje me fushat prioritare të S3. Përshtatja e ofertës VET për të përmbushur nevojat specifike të çdo rajoni, duke siguruar që kërkesat e tregut të punës rajonal të trajtohen siç duhet dhe studentët të jenë të pajisur me aftësitë më të kërkuara në lokalitetin e tyre. Gjithashtu, inkorporimi dhe theksimi i trajnimit për aftësitë dixhitale në të gjitha programet VET për të siguruar që nxënësit të jenë të përgatitur për ekonominë globale në rritje e dixhitalizuar.</t>
  </si>
  <si>
    <r>
      <rPr>
        <b/>
        <sz val="12"/>
        <rFont val="Calibri  "/>
      </rPr>
      <t>MEKI</t>
    </r>
    <r>
      <rPr>
        <sz val="12"/>
        <rFont val="Calibri  "/>
      </rPr>
      <t>, NAVETQ, Ofruesit e AFP-së, Ministri i Shtetit për Sipërmarrjen dhe Klimën e Biznesit, Ministri i Shtetit për Qeverisjen Vendore, NEC,</t>
    </r>
  </si>
  <si>
    <t>Përditësuar kurrikulën e AFP-së dhe programet e trajnimit për të pasqyruar gjetjet e SQNA. Është përgatitur një raport mbi përditësimin e kurrikulës së AFP-së. Është përgatitur të paktën një modul i ri mbi aftësitë dixhitale në programet e AFP-së.</t>
  </si>
  <si>
    <t>të paktën 2 module</t>
  </si>
  <si>
    <t>A.4 Rishikimi i strukturës së kurrikulave në AAP dhe arsimin e përgjithshëm parauniversitar për të lejuar përshkueshmëri më të mirë midis të dy sistemeve **</t>
  </si>
  <si>
    <r>
      <rPr>
        <b/>
        <sz val="12"/>
        <rFont val="Calibri  "/>
      </rPr>
      <t>MEKI,</t>
    </r>
    <r>
      <rPr>
        <sz val="12"/>
        <rFont val="Calibri  "/>
      </rPr>
      <t>NAVETQ, MAS, AQAPE</t>
    </r>
  </si>
  <si>
    <t>Një rishikim strukturor është përfunduar për të rritur përshkueshmërinë e kurrikulës së AFP-së dhe arsimit të përgjithshëm parauniversitar.</t>
  </si>
  <si>
    <t>A.5 Përmirësimi i instrumenteve dhe shërbimeve të udhëzimit dhe orientimit në karrierë në ofruesit e AFP-së me fokus te nxënësit e shkollës së mesme të ulët **</t>
  </si>
  <si>
    <r>
      <rPr>
        <b/>
        <sz val="12"/>
        <rFont val="Calibri  "/>
      </rPr>
      <t>MEKI;</t>
    </r>
    <r>
      <rPr>
        <sz val="12"/>
        <rFont val="Calibri  "/>
      </rPr>
      <t>Ofruesit e MAS, NAES, AAP</t>
    </r>
  </si>
  <si>
    <t>Një plan mbi orientimin në karrierë; një udhëzues për arsimin profesional % e nxënësve në shkollën e mesme të ulët që marrin këshilla për karrierë</t>
  </si>
  <si>
    <t>100% e nxënësve të klasës 8-9 të shkollave të mesme të ulëta marrin këshilla për karrierë/vit</t>
  </si>
  <si>
    <t>A.6 Projektimi dhe pilotimi i modeleve të kampusit të AFP-së që zbatojnë praktikat më të mira dhe standardet më të larta për ofrimin e AFP-së, duke përfshirë grante dhe mbështetje për studentët që vijnë nga zonat rurale duke prezantuar një koncept të ri të mbështetjes sociale për familjet në nevojë që përmirësojnë aksesin në arsim</t>
  </si>
  <si>
    <r>
      <rPr>
        <b/>
        <sz val="12"/>
        <rFont val="Calibri  "/>
      </rPr>
      <t>MEKI</t>
    </r>
    <r>
      <rPr>
        <sz val="12"/>
        <rFont val="Calibri  "/>
      </rPr>
      <t>, NAVETQ, NAES Ministër i Shtetit për Sipërmarrjen dhe Klimën e Biznesit, Ministër i Shtetit për Pushtetin Vendor, NEC,</t>
    </r>
  </si>
  <si>
    <t>nr i modeleve të kampuseve të AFP-së me objekte të ristrukturuara (konvikte, laboratorë, laboratorë/ferma aplikative) Numri i studentëve nga zonat rurale që marrin grante dhe mbështetje sociale për të rritur aksesin në arsim në kampuset e AFP-së</t>
  </si>
  <si>
    <t>2 modele kampuse të AFP-së të përmirësuara me objekte të reja. 50 studentë marrin 1000 Euro grante/vit</t>
  </si>
  <si>
    <t>A.7 Zbatimi i modeleve të suksesshme të kampusit të AFP-së duke zgjeruar këtë koncept të ri</t>
  </si>
  <si>
    <t>Modelet e AFP-së të zbatuara në shkolla të tjera të AFP-së në vend</t>
  </si>
  <si>
    <t>8 shkolla të AFP-së</t>
  </si>
  <si>
    <t>A.8 Përmirësimi i përdorimit të infrastrukturës së shkollave publike për të zgjeruar disponueshmërinë e programeve të AFP-së, veçanërisht në rajonet/komunat me një kërkesë të lartë për trajnim profesional me fokus në prioritetet S3</t>
  </si>
  <si>
    <r>
      <rPr>
        <b/>
        <sz val="12"/>
        <rFont val="Calibri  "/>
      </rPr>
      <t>MEKI</t>
    </r>
    <r>
      <rPr>
        <sz val="12"/>
        <rFont val="Calibri  "/>
      </rPr>
      <t>, MAS, NAVETQ, Ministër i Shtetit për Pushtetin Vendor, NEC, EIT Qendra rajonale e Inovacionit të lëndëve të para/MIE, MTM, MARD</t>
    </r>
  </si>
  <si>
    <t>Numri i shkollave publike të ripërcaktuara ose të përmirësuara për të ofruar programe të AFP-së në rajone/bashki me kërkesa të larta për trajnim profesional.</t>
  </si>
  <si>
    <t>të paktën 20 shkolla publike u ripërcaktuan duke ofruar programe të AFP-së</t>
  </si>
  <si>
    <t>A.9 Nxitja e kompanive që investojnë në krijimin e një mjedisi pune pozitiv dhe stimujve socialë për punonjësit e tyre në fusha të lidhura me S3</t>
  </si>
  <si>
    <r>
      <rPr>
        <b/>
        <sz val="12"/>
        <rFont val="Calibri  "/>
      </rPr>
      <t>Ministri i Shtetit për Sipërmarrjen dhe Klimën e Biznesit,</t>
    </r>
    <r>
      <rPr>
        <sz val="12"/>
        <rFont val="Calibri  "/>
      </rPr>
      <t>NEC, MTM, MIE, MARD, MF</t>
    </r>
  </si>
  <si>
    <t>Numri i kompanive që marrin stimuj për zbatimin e iniciativave pozitive të mjedisit të punës dhe stimujve socialë për punonjësit në fushat e lidhura me S3</t>
  </si>
  <si>
    <t>të paktën 10 kompani/vit</t>
  </si>
  <si>
    <t>A.10 Forcimi i bashkëpunimit me biznesin duke i përfshirë në përgatitjen e kurrikulave/dhe programeve të trajnimeve në vendin e punës dhe vlerësimin e tyre të cilësisë së cilësisë.</t>
  </si>
  <si>
    <r>
      <rPr>
        <b/>
        <sz val="12"/>
        <rFont val="Calibri  "/>
      </rPr>
      <t>MEKI</t>
    </r>
    <r>
      <rPr>
        <sz val="12"/>
        <rFont val="Calibri  "/>
      </rPr>
      <t>, NAVETQ, Ministër i Shtetit për Sipërmarrjen dhe Klimën e Biznesit, NEC,</t>
    </r>
  </si>
  <si>
    <t>Numri i bizneseve të përfshira në përgatitjen dhe vlerësimin e sigurimit të cilësisë së kurrikulave dhe programeve të trajnimit në vendin e punës</t>
  </si>
  <si>
    <t>10 punëtori; të paktën 5 takime;</t>
  </si>
  <si>
    <t>Masa 6. Krijimi i granteve dhe stimujve inovativë për shkollat ​​dhe nxënësit në arsimin parauniversitar duke siguruar rezultate më të mira studimi, rezultate më të mira në konkurse, duke rritur pjesëmarrjen e tyre në iniciativat miqësore me komunitetin dhe mjedisin, dhe zhvillimin e talenteve</t>
  </si>
  <si>
    <t>A1. Përfshirja e një sistemi të ri grantesh/stimujsh për të gjithë studentët e arsimit parauniversitar për nxitjen e rezultateve më të mira të studentëve, talenteve, rezultateve më të mira në gara, kontributit në riciklimin dhe nismave miqësore me mjedisin, angazhimin e komunitetit, etj.</t>
  </si>
  <si>
    <r>
      <rPr>
        <b/>
        <sz val="12"/>
        <rFont val="Calibri  "/>
      </rPr>
      <t>MAS</t>
    </r>
    <r>
      <rPr>
        <sz val="12"/>
        <rFont val="Calibri  "/>
      </rPr>
      <t>, AQAPE, MTM, Ministër Shteti për Rininë</t>
    </r>
  </si>
  <si>
    <t>Numri i nxënësve të arsimit parauniversitar që marrin grante ose stimuj për arritjet akademike, talentet, rezultatet e konkursit, kontributet në riciklimin dhe nismat miqësore me mjedisin dhe angazhimin e komunitetit</t>
  </si>
  <si>
    <t>50 studentë/vit</t>
  </si>
  <si>
    <t>M6. përqindjet e pjesëmarrjes në projekte komunitare dhe miqësore me mjedisin,</t>
  </si>
  <si>
    <t>A.2 Rishikimi i kuadrit ligjor për të lejuar rritjen e autonomisë për shkollat</t>
  </si>
  <si>
    <t>MAS</t>
  </si>
  <si>
    <t>Kuadri ligjor i përditësuar</t>
  </si>
  <si>
    <t>A.3 Vendosja e marrëveshjeve ndërmjet shkollave, bizneseve dhe OJQ-ve që janë të angazhuara në mënyrë aktive në riciklimin dhe menaxhimin e mjedisit për të nxitur bashkëpunimin dhe për të krijuar iniciativa riciklimi</t>
  </si>
  <si>
    <r>
      <rPr>
        <b/>
        <sz val="12"/>
        <rFont val="Calibri  "/>
      </rPr>
      <t>MAS</t>
    </r>
    <r>
      <rPr>
        <sz val="12"/>
        <rFont val="Calibri  "/>
      </rPr>
      <t>, Ministër i Shtetit për Sipërmarrjen dhe Klimën e Biznesit, NEC, MTM, Ministër i Shtetit për Rininë</t>
    </r>
  </si>
  <si>
    <t>nr i marrëveshjeve të reja me shkollat, bizneset dhe OJQ-të</t>
  </si>
  <si>
    <t>Të paktën 20 marrëveshje të reja me shkolla, biznese dhe OJQ</t>
  </si>
  <si>
    <t>A.4 Përfshirja e stimujve për shkollat ​​dhe bizneset që marrin pjesë aktive në iniciativat e riciklimit duke vendosur objektiva të qarta dhe të matshme për nismat e riciklimit</t>
  </si>
  <si>
    <t>nr i sesioneve informative; nr. 10 punëtori; nr i konkurseve;</t>
  </si>
  <si>
    <t>na+M60:M68</t>
  </si>
  <si>
    <t xml:space="preserve">A.5 Organizimi i konkurseve ndërmjet studentëve/shkollave për të njohur dhe shpërblyer përpjekjet më efektive dhe inovative në riciklim.
</t>
  </si>
  <si>
    <t>nr i garave/vit; nr i studentëve të mbështetur për ide të reja</t>
  </si>
  <si>
    <t>Të paktën 5 konkurse/vit; mbështetja e të paktën 5 studentëve ide të reja/vit;</t>
  </si>
  <si>
    <t>A.6 Nisja e një fushate gjithëpërfshirëse të ndërgjegjësimit të publikut për skemën e re të granteve/stimujve dhe për të promovuar rëndësinë e riciklimit, duke shfaqur përfshirjen e të gjithë aktorëve të përfshirë.</t>
  </si>
  <si>
    <r>
      <rPr>
        <b/>
        <sz val="12"/>
        <rFont val="Calibri  "/>
      </rPr>
      <t>Ministri i Shtetit për Sipërmarrjen dhe Klimën e Biznesit,</t>
    </r>
    <r>
      <rPr>
        <sz val="12"/>
        <rFont val="Calibri  "/>
      </rPr>
      <t>MAS, NEC, MTM, Ministër Shteti për Rininë</t>
    </r>
  </si>
  <si>
    <t>Nr i sesioneve informative për ndërgjegjësimin e publikut; Një fushatë në media sociale;</t>
  </si>
  <si>
    <t>Të paktën 20 sesione informative për ndërgjegjësimin e publikut/vit</t>
  </si>
  <si>
    <t xml:space="preserve">A.7 Ofrimi i kuponëve dhe çmimeve për inovacion për studentët që krijojnë zgjidhje kreative dhe me ndikim për riciklimin dhe qëndrueshmërinë mjedisore, duke inkurajuar një kulturë inovacioni dhe ndërgjegjësimi mjedisor tek brezi i ri.
</t>
  </si>
  <si>
    <r>
      <rPr>
        <b/>
        <sz val="12"/>
        <rFont val="Calibri  "/>
      </rPr>
      <t>Ministri i Shtetit për Sipërmarrjen dhe Klimën e Biznesit,</t>
    </r>
    <r>
      <rPr>
        <sz val="12"/>
        <rFont val="Calibri  "/>
      </rPr>
      <t>MAS, NEC, MTM, Ministër i Shtetit për Rininë</t>
    </r>
  </si>
  <si>
    <t>Numri i kuponave të inovacionit</t>
  </si>
  <si>
    <t>50 kupona inovacioni / vit</t>
  </si>
  <si>
    <t>Totali për Objektivin specifik 3</t>
  </si>
  <si>
    <t>Objektivi specifik 4. Përmbysja e prirjes drejt emigrimit dhe braktisjes së zonave rurale nga të rinjtë, duke e bërë tërheqëse për të rinjtë qëndrimin në zonat rurale dhe angazhimin në zhvillimin rural**</t>
  </si>
  <si>
    <t>Masa 1. Nxitja e të rinjve për të kontribuar në zhvillimin inteligjent rural në të ardhmen duke forcuar sistemin arsimor dhe duke zhvilluar shërbime të orientuara nga të rinjtë</t>
  </si>
  <si>
    <t xml:space="preserve">A.1. Përditësimi dhe përmirësimi i aktit nënligjor (VKM nr.666/2019, i përditësuar) për mbështetjen financiare për nxënësit e arsimit parauniversitar dhe familjet e tyre në përputhje me fushat prioritare S3.  </t>
  </si>
  <si>
    <r>
      <rPr>
        <b/>
        <sz val="12"/>
        <rFont val="Calibri  "/>
      </rPr>
      <t>MAS,</t>
    </r>
    <r>
      <rPr>
        <sz val="12"/>
        <rFont val="Calibri  "/>
      </rPr>
      <t>Ministri i Shtetit për Pushtetin Vendor,</t>
    </r>
  </si>
  <si>
    <t xml:space="preserve">Rregullorja e përditësuar
</t>
  </si>
  <si>
    <t>M. 1. Rritje në përqindje e pjesëmarrjes së të rinjve në iniciativat e zhvillimit rural dhe shërbimet e orientuara nga të rinjtë</t>
  </si>
  <si>
    <t xml:space="preserve">A.2. Zhvillimi i një skheme stimujsh/grantesh për të mbështetur studentët parauniversitarë që të studiojnë në VET në lëndë të nevojshme për zhvillimin inteligjent të komuniteteve të tyre.
</t>
  </si>
  <si>
    <r>
      <rPr>
        <b/>
        <sz val="12"/>
        <rFont val="Calibri  "/>
      </rPr>
      <t>MEKI,</t>
    </r>
    <r>
      <rPr>
        <sz val="12"/>
        <rFont val="Calibri  "/>
      </rPr>
      <t>Ministri i Shtetit për Pushtetin Vendor,</t>
    </r>
  </si>
  <si>
    <t>Nr i studentëve parauniversitarë që përfitojnë  grante në të gjithë Shqipërinë;</t>
  </si>
  <si>
    <t>100 nxënës të arsimit parauniversitar</t>
  </si>
  <si>
    <t xml:space="preserve">A.3. Bërja e aksesueshme për studentët/nxënësit në zona të largëta, wi-fi, broadband dhe shërbime udhëtimi inteligjente që mbështesin lidhjen e tyre..
</t>
  </si>
  <si>
    <r>
      <rPr>
        <b/>
        <sz val="12"/>
        <rFont val="Calibri  "/>
      </rPr>
      <t>MIE/NAIS,</t>
    </r>
    <r>
      <rPr>
        <sz val="12"/>
        <rFont val="Calibri  "/>
      </rPr>
      <t>MAS</t>
    </r>
  </si>
  <si>
    <t>Krijimi i një sistemi inteligjent për mbështetjen e internetit</t>
  </si>
  <si>
    <t>A.4. Zhvillimi i një skemë bonusesh financiare për studentët që kthehen në punë në zonat e tyre të origjinës për një periudhë të paracaktuar kohore pas përfundimit të studimeve të nivelit AFP/AL.</t>
  </si>
  <si>
    <r>
      <rPr>
        <b/>
        <sz val="12"/>
        <rFont val="Calibri  "/>
      </rPr>
      <t>MEKI, MAS</t>
    </r>
    <r>
      <rPr>
        <sz val="12"/>
        <rFont val="Calibri  "/>
      </rPr>
      <t>; Ministri i Shtetit për Pushtetin Vendor, AKSHP</t>
    </r>
  </si>
  <si>
    <t>nr i studentëve të mbështetur (duke ofruar një bonus prej 2000 euro / secili)</t>
  </si>
  <si>
    <t>40 studentë/vit</t>
  </si>
  <si>
    <t>A.5. Hartimi i një skeme për mbështetjen e të rinjve të talentuar në të gjitha fushat, përfshirë sportin dhe artin për pjesëmarrje në ekipet kombëtare dhe akademi (p.sh. Akademia e Dyrrahut, etj.) në bashkëpunim me Federatat Sportive.</t>
  </si>
  <si>
    <r>
      <rPr>
        <b/>
        <sz val="12"/>
        <rFont val="Calibri  "/>
      </rPr>
      <t>MAS; Ministri i Shtetit për Rininë;</t>
    </r>
    <r>
      <rPr>
        <strike/>
        <sz val="12"/>
        <rFont val="Calibri  "/>
      </rPr>
      <t>NAES</t>
    </r>
    <r>
      <rPr>
        <sz val="12"/>
        <rFont val="Calibri  "/>
      </rPr>
      <t>; Ministri i Shtetit për Pushtetin Vendor, Bashkia Durrës; Federata e Sportit;</t>
    </r>
  </si>
  <si>
    <t>nr i Mbështetur me bursë</t>
  </si>
  <si>
    <t>të paktën 50 studentë/vit</t>
  </si>
  <si>
    <t>A.6. Nisja e një programi që promovon shkëmbimet rinore midis të rinjve shqiptarë që banojnë në Shqipëri dhe atyre në diasporë, dhe financon programe rinore rurale verore/dimërore me akses për shqiptarët dhe bashkëmoshatarët e tyre jashtë vendit.</t>
  </si>
  <si>
    <r>
      <rPr>
        <b/>
        <sz val="12"/>
        <rFont val="Calibri  "/>
      </rPr>
      <t>Ministri i Shtetit për Rininë;</t>
    </r>
    <r>
      <rPr>
        <sz val="12"/>
        <rFont val="Calibri  "/>
      </rPr>
      <t>MEFA</t>
    </r>
    <r>
      <rPr>
        <b/>
        <sz val="12"/>
        <rFont val="Calibri  "/>
      </rPr>
      <t>,</t>
    </r>
    <r>
      <rPr>
        <sz val="12"/>
        <rFont val="Calibri  "/>
      </rPr>
      <t>Ministri i Shtetit për Pushtetin Vendor,</t>
    </r>
  </si>
  <si>
    <t>Harta e rrjetit të diasporës shqiptare; nr i memorandumeve të nënshkruara; nr i studentëve të mbështetur përmes programit të shkëmbimit</t>
  </si>
  <si>
    <t>të paktën 5 MM; Të paktën 50 studentë/vit të mbështetur përmes programit të shkëmbimit</t>
  </si>
  <si>
    <t>Masa 2. Rritja e ofertës arsimore dhe infrastrukturës për arsimin e përgjithshëm parauniversitar dhe AAP **</t>
  </si>
  <si>
    <t>A.1 Krijimi i një portali aplikimi dixhital duke përdorur blockchain për transaksione transparente dhe të sigurta, duke siguruar shpërndarje efikase të granteve dhe stimujve për studentët, nxënësit dhe familjet në zonat e synuara.</t>
  </si>
  <si>
    <t>MAS, MEKI</t>
  </si>
  <si>
    <t>Krijimi i një platformë dixhitale</t>
  </si>
  <si>
    <t>M/2 Shkalla e përfshirjes së studentëve në programet e stimuluara,</t>
  </si>
  <si>
    <t>A.2 Zbatimi i një sistemi dixhital të bazuar në performancë për të shpërblyer mësuesit që punojnë në zona të caktuara me paga shtesë, duke përdorur analizat e të dhënave për të vlerësuar ndikimin dhe kontributet e tyre.</t>
  </si>
  <si>
    <r>
      <rPr>
        <b/>
        <sz val="12"/>
        <rFont val="Calibri  "/>
      </rPr>
      <t>MAS,</t>
    </r>
    <r>
      <rPr>
        <sz val="12"/>
        <rFont val="Calibri  "/>
      </rPr>
      <t>MEKI</t>
    </r>
  </si>
  <si>
    <t>Një raport; Krijimi i një sistemi dixhital të bazuar në performancë;</t>
  </si>
  <si>
    <t>A.3 Lançimi i një aplikacioni për angazhimin e të  diplomuarve për të bashkuar ish-studentët, duke nxitur bashkëpunimin dhe mbështetur shkollat përmes fushatave dixhitale për mbledhje fonde, mentorimi të talenteve dhe bursa për studentët e talentuar.</t>
  </si>
  <si>
    <r>
      <rPr>
        <b/>
        <sz val="12"/>
        <rFont val="Calibri  "/>
      </rPr>
      <t>MAS;</t>
    </r>
    <r>
      <rPr>
        <sz val="12"/>
        <rFont val="Calibri  "/>
      </rPr>
      <t>Ministri i Shtetit për Rininë;</t>
    </r>
    <r>
      <rPr>
        <b/>
        <sz val="12"/>
        <rFont val="Calibri  "/>
      </rPr>
      <t xml:space="preserve"> </t>
    </r>
  </si>
  <si>
    <t>Hartografia e të diplomuarve; Krijimi i një aplikacion celular për bashkëpunimin e të diplomuarve</t>
  </si>
  <si>
    <t>1 Aplikacion celular</t>
  </si>
  <si>
    <t>A.4 Krijimi i një platforme në distancë për klasa të përbashkëta, duke lehtësuar mësimdhënien virtuale që përfshin mësues të nivelit të lartë nga zonat urbane, duke përmirësuar arsimin cilësor në zonat rurale dhe bashkëpunimet midis shkollave urbane dhe rurale, duke ofruar përmbajtje ndërvepruese, sesione të drejtpërdrejta dhe forume.</t>
  </si>
  <si>
    <r>
      <rPr>
        <b/>
        <sz val="12"/>
        <rFont val="Calibri  "/>
      </rPr>
      <t>MAS,</t>
    </r>
    <r>
      <rPr>
        <sz val="12"/>
        <rFont val="Calibri  "/>
      </rPr>
      <t>Ministri i Shtetit për Rininë; Ministri i Shtetit për Pushtetin Vendor,</t>
    </r>
  </si>
  <si>
    <t>Krijimi një platformë online</t>
  </si>
  <si>
    <t>1 platformë online</t>
  </si>
  <si>
    <t>A.5. Prezantimi i një skemë bursash të financuara plotësisht, duke përfshirë edhe shpenzimet e jetesës, ushqimit dhe shkollës në kampuset për studentët e AFP-së, pasi angazhohen të kthehen në punë në zonën e tyre të origjinës për një periudhë të paracaktuar pas diplomimit.</t>
  </si>
  <si>
    <r>
      <rPr>
        <b/>
        <sz val="12"/>
        <rFont val="Calibri  "/>
      </rPr>
      <t>MEKI,</t>
    </r>
    <r>
      <rPr>
        <sz val="12"/>
        <rFont val="Calibri  "/>
      </rPr>
      <t>Ministri i Shtetit për Rininë; Ministri i Shtetit për Pushtetin Vendor,</t>
    </r>
  </si>
  <si>
    <t>Skema e miratuar dhe në vend nr e bursave të financuara plotësisht</t>
  </si>
  <si>
    <t>50 studentë/vit (shpenzimet mesatare mujore rreth 500 euro/student)</t>
  </si>
  <si>
    <t>A.6 Krijimi i një platforme virtuale të aksesueshme për studentët dhe mësuesit në sistemin parauniversitar që përmban libra shkollorë dixhitalë, kurse gjuhësore, turne virtuale kulturore, akses në informacione dhe materiale për lëndët shkollore, konkurse online, akses në numrat e dedikuar emergjencash për dhunën në familje dhe urgjenca mjekësore, kurse passhkollore për zhvillimin e talenteve dhe sistemin e rezervimit, etj. Integrimi i një platforme gjithëpërfshirëse të mësimit elektronik për arsimin dhe trajnimin e përgjithshëm parauniversitar dhe profesional. Programe (VET), që përfshijnë module interaktive, vlerësime dhe laboratorë virtualë.</t>
  </si>
  <si>
    <r>
      <rPr>
        <b/>
        <sz val="12"/>
        <rFont val="Calibri  "/>
      </rPr>
      <t>MAS</t>
    </r>
    <r>
      <rPr>
        <sz val="12"/>
        <rFont val="Calibri  "/>
      </rPr>
      <t>, MEKI</t>
    </r>
  </si>
  <si>
    <t>Lançimi i një platformë virtuale deri në TM4 2026 që ofron burime arsimore gjithëpërfshirëse, shërbime mbështetëse emergjente dhe programe zhvillimi./ Platforma e krijuar dhe funksionale</t>
  </si>
  <si>
    <t>1 platformë virtuale</t>
  </si>
  <si>
    <t>A.7 Prezantimi  i një paketë dixhitale të AFP-së që përfshin module të specializuara të mësimit elektronik, simulime praktike dhe një program mentorimi në internet. (brenda platformës virtuale)</t>
  </si>
  <si>
    <r>
      <rPr>
        <b/>
        <sz val="12"/>
        <rFont val="Calibri  "/>
      </rPr>
      <t>MEKI,</t>
    </r>
    <r>
      <rPr>
        <sz val="12"/>
        <rFont val="Calibri  "/>
      </rPr>
      <t>NAVETQ</t>
    </r>
  </si>
  <si>
    <t>Miratimi dhe prezantimi paketa e AFP-së</t>
  </si>
  <si>
    <t>Masa 3. Ndërtimi i kulturës së inovacionit drejt rritjes inteligjente, të qëndrueshme dhe gjithëpërfshirëse në shkolla dhe midis brezave të rinj që synon rritjen e talenteve dhe parandalimin e emigrimit të tyre</t>
  </si>
  <si>
    <t>A.1 Krijimi dhe mbështetja e qendrave të inovacionit, laboratorëve fab dhe të gjallë, inkubatorëve dhe përshpejtuesve që ofrojnë burime, mentorim dhe financim për sipërmarrësit e rinj, veçanërisht duke u fokusuar në zonat rurale. Zbatoni platforma dixhitale për bashkëpunim dhe shkëmbim njohurish</t>
  </si>
  <si>
    <r>
      <rPr>
        <b/>
        <sz val="12"/>
        <rFont val="Calibri  "/>
      </rPr>
      <t>MEKI,</t>
    </r>
    <r>
      <rPr>
        <sz val="12"/>
        <rFont val="Calibri  "/>
      </rPr>
      <t>Ministri i Shtetit për Rininë; Ministri i Shtetit për Pushtetin Vendor,</t>
    </r>
    <r>
      <rPr>
        <b/>
        <sz val="12"/>
        <rFont val="Calibri  "/>
      </rPr>
      <t xml:space="preserve"> </t>
    </r>
    <r>
      <rPr>
        <sz val="12"/>
        <rFont val="Calibri  "/>
      </rPr>
      <t>Agjencia e ekselencës dhe inovacionit</t>
    </r>
  </si>
  <si>
    <t>nr i sesioneve informative; nr i qendrave të inovacionit</t>
  </si>
  <si>
    <t>Të paktën 20 sesione informative; Të paktën 2 qendra inovacioni</t>
  </si>
  <si>
    <t>% rritje në numrin e nismave dhe projekteve të drejtuara nga studentët që demonstrojnë të menduarit inovativ dhe kontribuojnë në një rritje inteligjente dhe të qëndrueshme</t>
  </si>
  <si>
    <t>A.2 Zhvillimi i platformave online për sipërmarrësit e rinj që të shfaqin produktet dhe shërbimet e tyre në nivel lokal dhe kombëtar, duke nxitur aksesin në treg, dukshmërinë dhe mundësitë e rrjetëzimit dhe promovimin e produkteve Made in Albania.</t>
  </si>
  <si>
    <r>
      <rPr>
        <b/>
        <sz val="12"/>
        <rFont val="Calibri  "/>
      </rPr>
      <t>MEKI,</t>
    </r>
    <r>
      <rPr>
        <sz val="12"/>
        <rFont val="Calibri  "/>
      </rPr>
      <t>Ministri i Shtetit për Rininë; Ministri i Shtetit për Sipërmarrjen dhe Klimën e Biznesit,</t>
    </r>
  </si>
  <si>
    <t>Krijimi i një platformë</t>
  </si>
  <si>
    <t>1 platformë</t>
  </si>
  <si>
    <t>A.3 Kryerja e konkurseve të rregullta duke u fokusuar në gjenerimin e ideve novatore në fusha si mbrojtja e mjedisit dhe zgjidhjet dixhitale. Përdorni platforma dixhitale për paraqitje dhe vlerësim, duke angazhuar studentë dhe profesionistë të rinj në propozimin dhe zhvillimin e zgjidhjeve kreative.</t>
  </si>
  <si>
    <r>
      <rPr>
        <b/>
        <sz val="12"/>
        <rFont val="Calibri  "/>
      </rPr>
      <t>MEKI,</t>
    </r>
    <r>
      <rPr>
        <sz val="12"/>
        <rFont val="Calibri  "/>
      </rPr>
      <t>MTM,</t>
    </r>
    <r>
      <rPr>
        <b/>
        <sz val="12"/>
        <rFont val="Calibri  "/>
      </rPr>
      <t>MIE,</t>
    </r>
    <r>
      <rPr>
        <sz val="12"/>
        <rFont val="Calibri  "/>
      </rPr>
      <t>Ministri i Shtetit për Rininë; Agjencia e Ekselencës dhe Inovacionit,</t>
    </r>
  </si>
  <si>
    <t>nr i konkurseve;</t>
  </si>
  <si>
    <t>Të paktën 10 konkurse;</t>
  </si>
  <si>
    <t xml:space="preserve">A.4 Përdorimi i televizioneve dhe mediave sociale për fushata ndërgjegjësimi mbi rritjen e qëndrueshme, mbrojtjen e mjedisit dhe përparimet dixhitale. Inkorporimi i përmbajtjeve interaktive, dokumentarëve dhe postimeve informuese për të edukuar publikun dhe për të nxitur inovacionin.
</t>
  </si>
  <si>
    <r>
      <rPr>
        <b/>
        <sz val="12"/>
        <rFont val="Calibri  "/>
      </rPr>
      <t>MEKI, MIE, MTM,</t>
    </r>
    <r>
      <rPr>
        <sz val="12"/>
        <rFont val="Calibri  "/>
      </rPr>
      <t>MAS</t>
    </r>
  </si>
  <si>
    <t xml:space="preserve">nr i fushatave në mediat sociale nr i kampanjave televizive
</t>
  </si>
  <si>
    <t xml:space="preserve">Të paktën 20 kampe në media sociale, të paktën 5 kampanje televizive
</t>
  </si>
  <si>
    <t xml:space="preserve">A.5 Zbatimi i iniciativave në terren që përfshijnë të rinjtë në përpjekje për ruajtjen e mjedisit, si mbjellja e drurëve, pastrimi i zonave dhe projekte të qëndrueshme komunitare.
</t>
  </si>
  <si>
    <r>
      <rPr>
        <b/>
        <sz val="12"/>
        <rFont val="Calibri  "/>
      </rPr>
      <t>Ministri i Shtetit për Rininë,</t>
    </r>
    <r>
      <rPr>
        <sz val="12"/>
        <rFont val="Calibri  "/>
      </rPr>
      <t>MTM</t>
    </r>
  </si>
  <si>
    <t>nr i iniciativave të reja që mbështesin idetë e reja</t>
  </si>
  <si>
    <t>15 iniciativa të reja që mbështesin ide të reja</t>
  </si>
  <si>
    <t xml:space="preserve">A.6 Krijimi dhe promovimi i aplikacioneve mobile që mundësojnë qytetarët, veçanërisht të rinjtë, të raportojnë abuzimet me hedhjen e mbeturinave dhe çështje të tjera mjedisore, duke rritur angazhimin e komunitetit dhe duke ofruar të dhëna në kohë reale për trajtimin e shqetësimeve mjedisore.
</t>
  </si>
  <si>
    <r>
      <rPr>
        <b/>
        <sz val="12"/>
        <rFont val="Calibri  "/>
      </rPr>
      <t>Ministri i Shtetit për Rininë,</t>
    </r>
    <r>
      <rPr>
        <sz val="12"/>
        <rFont val="Calibri  "/>
      </rPr>
      <t>MTM, MAS</t>
    </r>
  </si>
  <si>
    <t>Një aplikacion celular i vendosur dhe i promovuar</t>
  </si>
  <si>
    <t>1 aplikacion celular</t>
  </si>
  <si>
    <t>A.7 Zhvillimi i politikave dhe programeve që krijojnë një kontekst të favorshëm për brezat e rinj për të qëndruar dhe për të kontribuar në rritjen inteligjente të Shqipërisë. Kjo përfshin stimuj për bizneset fillestare, inovacionin dhe praktikat e qëndrueshme.</t>
  </si>
  <si>
    <r>
      <rPr>
        <b/>
        <sz val="12"/>
        <rFont val="Calibri  "/>
      </rPr>
      <t>Ministri i Shtetit për Rininë,</t>
    </r>
    <r>
      <rPr>
        <sz val="12"/>
        <rFont val="Calibri  "/>
      </rPr>
      <t>Ministri i Shtetit për Sipërmarrjen dhe Klimën e Biznesit,</t>
    </r>
  </si>
  <si>
    <t>Politikat e zhvilluara dhe miratuara</t>
  </si>
  <si>
    <t>A.8 Nisja e informacionit publik nëpërmjet përditësimit dhe mirëmbajtjes së portalit S3 për shtyrjen e kurrikulave dhe mundësive të punësimit të lidhura me fushat e specializimit S3, duke kontribuar gjithashtu në tejkalimin e hendekut midis nevojave të arsimit dhe industrisë.</t>
  </si>
  <si>
    <r>
      <rPr>
        <b/>
        <sz val="12"/>
        <rFont val="Calibri  "/>
      </rPr>
      <t>Ministri i Shtetit për Rininë</t>
    </r>
    <r>
      <rPr>
        <sz val="12"/>
        <rFont val="Calibri  "/>
      </rPr>
      <t>, Ministër i Shtetit për Sipërmarrjen dhe Klimën e Biznesit, MIE, MTM, MARD</t>
    </r>
  </si>
  <si>
    <t>Portali S3 përditësohet dhe mirëmbahet rregullisht</t>
  </si>
  <si>
    <t>Totali për Objektivin specifik 4</t>
  </si>
  <si>
    <t>** Objektivat specifike të shënuara me dy asterikë janë ato që janë përfshirë në Planin e Rritjes (SO1: "Rishikimi i Sistemit të AFP-së për të përshtatur kërkesën për aftësitë e punës", SO3: : "Përditësimi i Kornizës Kombëtare të Kualifikimeve";
SO4: "Avanconi aftësitë dixhitale dhe shkrim-leximin për të rinjtë")</t>
  </si>
  <si>
    <t>FUSHA PRIORITARE NDËR-SEKTORIALE: Fuqizimi i të rinjve dhe ruajtja e talentit</t>
  </si>
  <si>
    <t>Objektivi  i rezultatit</t>
  </si>
  <si>
    <t>Objektivi Strategjik nr. 1: Zhvillimi i kapaciteteve rinore dhe ruajtja e kapitalit njerëzor për të nxitur rritjen në Shqipëri</t>
  </si>
  <si>
    <t>Objektivi specifik 1.1 Përmbysja e prirjeve të të rinjve drejt emigrimit dhe braktisjes së zonave rurale duke rritur cilësinë e shërbimeve publike të ofruara dhe duke e bërë tërheqëse për të rinjtë qëndrimin në Shqipëri dhe angazhimin në zhvillimin rural.</t>
  </si>
  <si>
    <t>M1. Forcimi i mundësive për punësimin, punësimin dhe sipërmarrjen e të rinjve përmes Garancisë për Rininë dhe politikave të ngjashme, dhe përmirësimi i programeve dhe shërbimeve që ofrojnë mbështetje për lëvizshmërinë e të rinjve dhe bashkëpunimin midis tyre brenda vendit dhe jashtë tij.</t>
  </si>
  <si>
    <t>A.1 Krijimi i një platforme "Rinia për të Rinjtë", duke rritur punësueshmërinë e të rinjve, duke nxitur sipërmarrjen dhe duke promovuar punësimin e të rinjve dhe duke mundësuar përmirësimin e shkrim-leximit dixhital duke u fokusuar në zonat e largëta dhe rurale.</t>
  </si>
  <si>
    <r>
      <rPr>
        <b/>
        <sz val="12"/>
        <rFont val="Calibri"/>
        <family val="2"/>
        <scheme val="minor"/>
      </rPr>
      <t>Ministri i Shtetit për Rininë,</t>
    </r>
    <r>
      <rPr>
        <sz val="12"/>
        <rFont val="Calibri"/>
        <family val="2"/>
        <scheme val="minor"/>
      </rPr>
      <t>Agjencia Kombëtare e Rinisë, MEKI; NAES;</t>
    </r>
  </si>
  <si>
    <t>1. Platforma e krijuar dhe funksionale deri në vitin 2025 2. Numri i të rinjve të mentoruar në përvetësimin e aftësive të punësimit</t>
  </si>
  <si>
    <t>1. na 2. 5000 përdorues aktivë të platformës brenda vitit të parë dhe të paktën 500 të mentoruar çdo vit</t>
  </si>
  <si>
    <t>Përmirësimi i mbështetjes së të rinjve për punësimin, lëvizshmërinë, sipërmarrjen dhe bashkëpunimin brenda shtetit dhe më gjerë</t>
  </si>
  <si>
    <t>A.2 Krijimi i një stimuli për pjesëmarrje në tregun e punës për të rinjtë dhe punëtorët që janë larg qendrave të mëdha të punësimit dhe nuk janë të përfshirë në aktivitete punësimi.</t>
  </si>
  <si>
    <r>
      <rPr>
        <b/>
        <sz val="12"/>
        <rFont val="Calibri"/>
        <family val="2"/>
        <scheme val="minor"/>
      </rPr>
      <t>Ministri i Shtetit për Rininë,</t>
    </r>
    <r>
      <rPr>
        <sz val="12"/>
        <rFont val="Calibri"/>
        <family val="2"/>
        <scheme val="minor"/>
      </rPr>
      <t>Agjencia Kombëtare e Rinisë, MEKI; NAES; MF</t>
    </r>
  </si>
  <si>
    <t>Numri i aktiviteteve të zhvilluara për të inkurajuar pjesëmarrjen në tregun e punës të të rinjve që nuk përfshihen në aktivitete punësimi.</t>
  </si>
  <si>
    <t>24 aktivitete në vit në secilën nga zyrat e punës në Shqipëri</t>
  </si>
  <si>
    <t>A.3 Krijimi i këndeve dixhitale të informacionit për të rinjtë (info-points) në të gjitha bashkitë duke përdorur tabela inteligjente dhe pajisje dixhitale.</t>
  </si>
  <si>
    <r>
      <rPr>
        <b/>
        <sz val="12"/>
        <rFont val="Calibri"/>
        <family val="2"/>
        <scheme val="minor"/>
      </rPr>
      <t>Ministri i Shtetit për Rininë,</t>
    </r>
    <r>
      <rPr>
        <sz val="12"/>
        <rFont val="Calibri"/>
        <family val="2"/>
        <scheme val="minor"/>
      </rPr>
      <t>Agjencia Kombëtare e Rinisë, Ministër i Shtetit për Pushtetin Vendor</t>
    </r>
  </si>
  <si>
    <t>Nr. i komunave që krijojnë kënde rinore</t>
  </si>
  <si>
    <t>61 bashki</t>
  </si>
  <si>
    <t>A.4 Analizat e lëvizshmërisë së të rinjve që punojnë larg shtëpisë për të ndihmuar në parashikimin e masave mbështetëse për transportin publik ndërqytetës dhe rishikimin e kuadrit ligjor për të përmirësuar dispozitat për rimbursimin e biletave për të rinjtë nën moshën 29 vjeç kur ata janë të punësuar pranë vendlindjes së tyre,</t>
  </si>
  <si>
    <r>
      <rPr>
        <b/>
        <sz val="12"/>
        <rFont val="Calibri"/>
        <family val="2"/>
        <scheme val="minor"/>
      </rPr>
      <t>Ministri i Shtetit për Rininë,</t>
    </r>
    <r>
      <rPr>
        <sz val="12"/>
        <rFont val="Calibri"/>
        <family val="2"/>
        <scheme val="minor"/>
      </rPr>
      <t>Agjencia Kombëtare e Rinisë, MF</t>
    </r>
  </si>
  <si>
    <t>1. Raporti i përgatitur me rekomandime deri në vitin 2025 2. Korniza ligjore e përmirësuar</t>
  </si>
  <si>
    <t>M2. Inovacioni dhe përmirësimi i kujdesit parësor shëndetësor dhe shërbimet e urgjencës në zonat rurale/turistike duke i pajisur ato me teknologji të avancuara dhe shërbime integruese dhe me fuqi punëtore/profesionistë të specializuar shëndetësorë</t>
  </si>
  <si>
    <t>A1. Krijimi i një harte GIS të shërbimeve ekzistuese të kujdesit shëndetësor dhe farmaceutik në të gjithë vendin për të planifikuar një shpërndarje më të mirë dhe efikase dhe akses të këtyre shërbimeve në zonat rurale</t>
  </si>
  <si>
    <r>
      <rPr>
        <b/>
        <sz val="12"/>
        <rFont val="Calibri"/>
        <family val="2"/>
        <scheme val="minor"/>
      </rPr>
      <t>MHSP</t>
    </r>
    <r>
      <rPr>
        <sz val="12"/>
        <rFont val="Calibri"/>
        <family val="2"/>
        <scheme val="minor"/>
      </rPr>
      <t>, ASIG</t>
    </r>
  </si>
  <si>
    <t>Harta e GIS në vend dhe plani i zbatimit i përgatitur</t>
  </si>
  <si>
    <t>Rritje në përqindje e aksesit në kohë në shërbimet e kujdesit shëndetësor parësor në zonat rurale dhe turistike pas zbatimit të teknologjive të avancuara dhe shërbimeve të integruara.</t>
  </si>
  <si>
    <t xml:space="preserve">Pajisja e objekteve të kujdesit shëndetësor parësor rural/turistik me teknologji të avancuar, duke arritur mbulim 60% me shërbime të avancuara të kujdesit shëndetësor dhe akses në kohë
</t>
  </si>
  <si>
    <t>A2. Krijimi i 6 modeleve të ndryshme të qendrave të integruara të kujdesit shëndetësor në zonat rurale/turistike të pajisura me teknologji të avancuara si telemjekësia për të ofruar akses në distancë për specialistët mjekësorë dhe për të përmirësuar ofrimin e kujdesit shëndetësor.</t>
  </si>
  <si>
    <r>
      <rPr>
        <b/>
        <sz val="12"/>
        <rFont val="Calibri"/>
        <family val="2"/>
        <scheme val="minor"/>
      </rPr>
      <t>MHSP</t>
    </r>
    <r>
      <rPr>
        <sz val="12"/>
        <rFont val="Calibri"/>
        <family val="2"/>
        <scheme val="minor"/>
      </rPr>
      <t>, Ministër i Shtetit për Pushtetin Vendor, MTM</t>
    </r>
  </si>
  <si>
    <t>Modelet e krijuara</t>
  </si>
  <si>
    <t>A3. Zbatimi i 6 modeleve në pjesën tjetër të zonave rurale (rreth 200-220).</t>
  </si>
  <si>
    <t>Shkalla e zbatimit të modeleve të reja në zonat rurale</t>
  </si>
  <si>
    <t>6 modele</t>
  </si>
  <si>
    <t>A4. Zbatimi i një platformë shkëmbimi dixhitale interaktive për qendrat e integruara të kujdesit shëndetësor që lidhin mbështetjen e profesionistëve qendror të kujdesit shëndetësor në internet, qendrën e urgjencës shëndetësore, shërbimin farmaceutik (farmacitë) dhe lidhjen virtuale</t>
  </si>
  <si>
    <r>
      <rPr>
        <b/>
        <sz val="12"/>
        <rFont val="Calibri"/>
        <family val="2"/>
        <scheme val="minor"/>
      </rPr>
      <t>MHSP</t>
    </r>
    <r>
      <rPr>
        <sz val="12"/>
        <rFont val="Calibri"/>
        <family val="2"/>
        <scheme val="minor"/>
      </rPr>
      <t>, MIE</t>
    </r>
  </si>
  <si>
    <t xml:space="preserve">
Platforma e vendosur dhe funksionale</t>
  </si>
  <si>
    <t xml:space="preserve"> A5. Ofrimi i lidhjes me internet me shpejtësi të lartë për qendrat dhe subjektet e integruara të kujdesit shëndetësor , pjesë e platformës së shkëmbimit virtual.
</t>
  </si>
  <si>
    <t>IHC i pajisur me lidhje interneti me shpejtësi të lartë</t>
  </si>
  <si>
    <t>20 qendra pilot dhe 200 qendra të krijuara më pas</t>
  </si>
  <si>
    <t>A6. Pajisja e qendrave të integruara të kujdesit shëndetësor me pajisjet e nevojshme</t>
  </si>
  <si>
    <t>MHSP</t>
  </si>
  <si>
    <t>IHC i pajisur</t>
  </si>
  <si>
    <t>220 qendra të pajisura</t>
  </si>
  <si>
    <t>A7. Krijimi i një bashkëpunimi me Autoritetin Postar Shqiptar për dërgimin e medikamenteve dhe mostrave biologjike dhe implementimi i teknologjisë me dron për dërgesat urgjente dhe me kosto efektive.</t>
  </si>
  <si>
    <r>
      <rPr>
        <b/>
        <sz val="12"/>
        <rFont val="Calibri"/>
        <family val="2"/>
        <scheme val="minor"/>
      </rPr>
      <t>MHSP</t>
    </r>
    <r>
      <rPr>
        <sz val="12"/>
        <rFont val="Calibri"/>
        <family val="2"/>
        <scheme val="minor"/>
      </rPr>
      <t>, Autoriteti i Postës Shqiptare, Aviacioni Civil</t>
    </r>
  </si>
  <si>
    <t>Marrëveshja e nënshkruar</t>
  </si>
  <si>
    <t xml:space="preserve">A8. Trajnimi i profesionistëve të vendosur në zona të largëta për të përdorur teknologjitë e avancuara të ofruara për qendrat e kujdesit shëndetësor të integruara.
</t>
  </si>
  <si>
    <r>
      <rPr>
        <b/>
        <sz val="12"/>
        <rFont val="Calibri"/>
        <family val="2"/>
        <scheme val="minor"/>
      </rPr>
      <t>MHSP</t>
    </r>
    <r>
      <rPr>
        <sz val="12"/>
        <rFont val="Calibri"/>
        <family val="2"/>
        <scheme val="minor"/>
      </rPr>
      <t>, Posta Shqiptare, Aviacioni Civil, IAL</t>
    </r>
  </si>
  <si>
    <t>Numri i profesionistëve të kujdesit shëndetësor të vendosur në distancë të trajnuar me sukses në përdorimin e aftë të teknologjive të avancuara të ofruara për qendrat e integruara të kujdesit shëndetësor</t>
  </si>
  <si>
    <t xml:space="preserve">  200 profesionistë shëndetësorë të trajnuar</t>
  </si>
  <si>
    <t>M3. Mbështetja e fuqisë punëtore/profesionistëve të specializuar shëndetësorë në zonat rurale</t>
  </si>
  <si>
    <t>A1. Nxitja e profesionistëve shëndetësorë për të punuar në këto fusha përmes bonusit të pagave, akomodimit dhe kredive të buta, rimbursimeve të udhëtimit, mundësive për zhvillimin e karrierës</t>
  </si>
  <si>
    <r>
      <rPr>
        <b/>
        <sz val="12"/>
        <rFont val="Calibri"/>
        <family val="2"/>
        <scheme val="minor"/>
      </rPr>
      <t>MHSP</t>
    </r>
    <r>
      <rPr>
        <sz val="12"/>
        <rFont val="Calibri"/>
        <family val="2"/>
        <scheme val="minor"/>
      </rPr>
      <t>, MASH, MF</t>
    </r>
  </si>
  <si>
    <t>Numri i profesionistëve shëndetësorë të tërhequr për të punuar në zonat rurale për shkak të masave nxitëse, duke përfshirë bonuset e pagave, mbështetjen e akomodimit, kreditë e buta dhe rimbursimet e udhëtimit.</t>
  </si>
  <si>
    <t>50 persona çdo vit</t>
  </si>
  <si>
    <t>% rritje e fuqisë punëtore të specializuar shëndetësore të punësuar në zonat rurale</t>
  </si>
  <si>
    <t>25 % Rritja e numrit të fuqisë punëtore/profesionistëve të specializuar shëndetësorë në zonat rurale</t>
  </si>
  <si>
    <t xml:space="preserve">A2. Ofrimi i avantazheve për zhvillimin e karrierës për profesionistët e shëndetësisë që punojnë për një numër minimal vitet në zona rurale, përmes specializimeve jashtë shtetit pas përfundimit të periudhës, grante për studime të mëtejshme/specializim, etj.
</t>
  </si>
  <si>
    <t>skema e mbështetjes e krijuar brenda 2025 deri në 2026 50% e stafit të IHC mori avantazhe deri në 2027 75% e stafit të IHC mori avantazhe deri në 2028 100% e stafit të IHC mori avantazhe</t>
  </si>
  <si>
    <t>M4. Rigjallërimi i jetëve sociale dhe kulturore në zonat rurale duke përdorur teknologjitë inteligjente</t>
  </si>
  <si>
    <t xml:space="preserve">A1. Kombinimi i përvojave tradicionale dhe inovative për të zhvilluar aktivitete të ndryshme kulturore dhe turistike për të ringjallur zonat rurale përmes festivaleve, shfaqjeve, përvojave që kombinojnë teknologjitë inovative dhe krijimin e artizanatit tradicional.
</t>
  </si>
  <si>
    <r>
      <rPr>
        <b/>
        <sz val="12"/>
        <rFont val="Calibri"/>
        <family val="2"/>
        <scheme val="minor"/>
      </rPr>
      <t>MTM</t>
    </r>
    <r>
      <rPr>
        <sz val="12"/>
        <rFont val="Calibri"/>
        <family val="2"/>
        <scheme val="minor"/>
      </rPr>
      <t>, MEKI, Ministër Shteti për Rininë, Ministër Shteti për Pushtetin Vendor</t>
    </r>
  </si>
  <si>
    <t>Numri i aktiviteteve të ndryshme kulturore dhe turistike të zhvilluara në zonat rurale,</t>
  </si>
  <si>
    <t>10 ngjarje në vit</t>
  </si>
  <si>
    <t>Përmirësimi i kënaqësisë së komunitetit rural dhe cilësia e perceptuar e jetës, mirëqenia e përgjithshme, ndjenja e identitetit kulturor dhe kënaqësia me aktivitetet sociale dhe kulturore të disponueshme duke rigjallëruar jetën sociale dhe kulturore përmes integrimit të teknologjive inteligjente.</t>
  </si>
  <si>
    <t>1. 30% rritje e aksesit në aktivitete kulturore dhe sociale 2. të paktën 50% qendra kulturore të pajisura me teknologji inteligjente në komunitetet rurale</t>
  </si>
  <si>
    <t>A2. Hartimi i planeve vjetore për ngjarjet kulturore të promovuara përmes mediave sociale dhe të financuara nga njësitë e qeverisjes vendore dhe qendrore në bashkëpunim me aktorë të tjerë dhe Shoqërinë Civile.</t>
  </si>
  <si>
    <t>Numri i planeve vjetore të miratuara</t>
  </si>
  <si>
    <t>7 plane vjetore, një në vit</t>
  </si>
  <si>
    <t>A3. Promovoni ndjenjën e komunitetit duke organizuar evente artistike dhe muzikore duke u fokusuar në të dyja eventet dhe duke përfshirë aty ku është e mundur talente të reja të rritura në nivel lokal.</t>
  </si>
  <si>
    <r>
      <rPr>
        <b/>
        <sz val="12"/>
        <rFont val="Calibri"/>
        <family val="2"/>
        <scheme val="minor"/>
      </rPr>
      <t>Ministri i Shtetit për Rininë, MTM</t>
    </r>
    <r>
      <rPr>
        <sz val="12"/>
        <rFont val="Calibri"/>
        <family val="2"/>
        <scheme val="minor"/>
      </rPr>
      <t>, MEKI, Ministër i Shtetit për Pushtetin Vendor</t>
    </r>
  </si>
  <si>
    <t>Numri i ngjarjeve kulturore që zhvillohen çdo vit</t>
  </si>
  <si>
    <t>4 ngjarje për qark me një kosto prej 20000 euro për 6 vjet</t>
  </si>
  <si>
    <t xml:space="preserve">A4. Rigjallërimi i hapësirave publike me teknologji dixhitale, duke prezantuar koncepte të jetesës inteligjente dhe duke përditësuar vendet kulturore lokale me teknologji të avancuara.
</t>
  </si>
  <si>
    <r>
      <rPr>
        <b/>
        <sz val="12"/>
        <rFont val="Calibri"/>
        <family val="2"/>
        <scheme val="minor"/>
      </rPr>
      <t>Ministri i Shtetit për Pushtetin Vendor,</t>
    </r>
    <r>
      <rPr>
        <sz val="12"/>
        <rFont val="Calibri"/>
        <family val="2"/>
        <scheme val="minor"/>
      </rPr>
      <t>MEKI, MIE, MTM</t>
    </r>
  </si>
  <si>
    <t>Shtrirja e rivitalizimit e arritur në hapësirat publike nëpërmjet integrimit të teknologjive dixhitale</t>
  </si>
  <si>
    <t>të paktën 50 qendra të mbështetura</t>
  </si>
  <si>
    <t xml:space="preserve">Objektivi specifik 1.2. Përparimi i zhvillimit të talenteve dhe zhvillimit holistik të të rinjve, duke mbështetur dhe zbatuar një gamë të plotë programesh amatore sportive, arti, artizanati dhe aktiviteteve jashtëshkollore.
</t>
  </si>
  <si>
    <t>M1. Zbatimi i një programi gjithëpërfshirës të zhvillimit të talenteve duke prezantuar një gamë të larmishme kursesh jashtëshkollore pas shkollës për t'u kujdesur për talentet dhe interesat e ndryshme që identifikohen që në moshë të re përmes skemave kombëtare.</t>
  </si>
  <si>
    <t xml:space="preserve">A1. Zbatimi i kontrolleve vjetore të talenteve në shkollat fillore duke krijuar një bazë të dhënash dixhitale dhe një platformë me të dhënat e vlerësimit dhe mundësitë e ndjekjes. Zhvillimi i kurrikulave kuadër për kurset jashtëshkollore, duke përfshirë një sistem të standardizuar vlerësimi, gara në nivele të ndryshme dhe aktivitete të ndryshme, mundësinë për t'u vlerësuar nga studentët dhe prindërit, vlerësimin e njohurive dhe aftësive. Ofrimi i mundësisë për studentët e identifikuar si të talentuar për të ndjekur kurse jashtëshkollore pas shkollës. Përdorimi i platformave dixhitale për të përshtatur kurset sipas talenteve dhe interesave të caktuara, duke siguruar mësimdhënie të specializuar dhe mundësi për zhvillim të mëtejshëm.
</t>
  </si>
  <si>
    <r>
      <rPr>
        <b/>
        <sz val="12"/>
        <rFont val="Calibri"/>
        <family val="2"/>
        <scheme val="minor"/>
      </rPr>
      <t>MASY</t>
    </r>
    <r>
      <rPr>
        <sz val="12"/>
        <rFont val="Calibri"/>
        <family val="2"/>
        <scheme val="minor"/>
      </rPr>
      <t>, MASH</t>
    </r>
  </si>
  <si>
    <t xml:space="preserve">1, Platforma dixhitale e bazës së të dhënave në funksion, duke përfshirë një sistem të standardizuar vlerësimi 2, Përqindja e studentëve të vlerësuar për talent 3. % e studentëve të rinj të talentuar të identifikuar dhe pjesëmarrës në kurse jashtëshkollore 4, Numri i kurseve kornizë të ofruara 5, Numri i konkurseve dhe aktiviteteve të zhvilluara
</t>
  </si>
  <si>
    <t xml:space="preserve">1, na 2, 95% e nxënësve të shkollave 9-vjeçare vlerësuan 3, 5% e talenteve të rinj të identifikuar nga nxënësit vlerësuan 4, të paktën 50 kurse jashtëshkollore ofruan 5. Të paktën 1 konkurs për secilin kornizë kursesh jashtëkurrikulare/vit
</t>
  </si>
  <si>
    <t>Përparimi në nivel kombëtar në sistemet e mbështetjes së talenteve, programet e shkëmbimit të studentëve dhe funksionalitetin e shkollës, i matur nga angazhimi i shtuar i komunitetit dhe i të diplomuarve, duke nxitur një ndjenjë të qëndrueshme të përkatësisë dhe mbështetjes ndër breza.</t>
  </si>
  <si>
    <t xml:space="preserve">A2. Rishikimi i ngarkesës së punës për mësuesit dhe sigurimi i fleksibilitetit për t'i angazhuar ata në aktivitete jashtëshkollore duke balancuar angazhimin e tyre me pagat (i lidhur me masën në Planin e Veprimit për Arsimin).
</t>
  </si>
  <si>
    <r>
      <rPr>
        <b/>
        <sz val="12"/>
        <rFont val="Calibri"/>
        <family val="2"/>
        <scheme val="minor"/>
      </rPr>
      <t>MASH</t>
    </r>
    <r>
      <rPr>
        <sz val="12"/>
        <rFont val="Calibri"/>
        <family val="2"/>
        <scheme val="minor"/>
      </rPr>
      <t>, MASY</t>
    </r>
  </si>
  <si>
    <t>aktet nënligjore rishikuan sigurimin e një ekuilibri midis ngarkesës së mësuesve në mësimdhënie dhe në aktivitetet jashtëshkollore dhe sigurimin e fleksibilitetit në angazhimin e tyre</t>
  </si>
  <si>
    <t>A3. Përdorimi i platformave dixhitale për të përshtatur kurset për talente dhe interesa specifike, duke siguruar udhëzime të specializuara dhe mundësi zhvillimi të mëtejshëm.</t>
  </si>
  <si>
    <t xml:space="preserve">1. Numri i kurseve të përshtatura duke përdorur platforma dixhitale 2. Numri i niveleve të angazhimit të studentëve në mësimdhënie të specializuar
</t>
  </si>
  <si>
    <t>1. të paktën 100 lëndë 2. të paktën 2000 studentë</t>
  </si>
  <si>
    <t>A4. Ngritja e qendrave të talenteve ndërshkollore, si niveli i dytë i programit JOM, për zbulimin dhe zhvillimin e talenteve duke përditësuar qendrat e fëmijëve dhe rinisë duke ndjekur modele të ngjashme me shtëpinë e pionierit / modeli "Abergo Difusso".</t>
  </si>
  <si>
    <t xml:space="preserve">• Numri i qendrave të talenteve të ndërtuara dhe ngritura
</t>
  </si>
  <si>
    <t>12 qendra rajonale me degë në 50 zona kryesore urbane dhe rurale.</t>
  </si>
  <si>
    <t xml:space="preserve">A5. Dhënia e autonomisë të shtuar shkollave dhe ofrimi i mbështetjes për organizimin e rrjeteve të të diplomuarve. Përdorimi i platformave dixhitale për të nxitur angazhimin e komunitetit dhe për të mobilizuar burime për iniciativa të zhvillimit të talenteve nga alumni, donatorët, prindërit dhe burime të tjera.
</t>
  </si>
  <si>
    <t xml:space="preserve">1. % e shkollave me autonomi të rritur 2. % e shkollave që kanë krijuar rrjete alumni dhe/ose kanë mobilizuar burime për zhvillimin e talenteve
</t>
  </si>
  <si>
    <t>1. 60% deri në 2025, 90% deri në 2026, 100% deri në 2027 2. 60% deri në 2025, 90% deri në 2026, 100% deri në 2027</t>
  </si>
  <si>
    <t>A6.Prezantimi i një sistemi shpërblimesh me prime ose grante të veçanta për studentët ose nxënësit që shkëlqejnë dhe fitojnë konkurse kombëtare ose ndërkombëtare në fusha të ndryshme, duke inkurajuar dhe njohur talentet e tyre të jashtëzakonshme</t>
  </si>
  <si>
    <t>Numri i studentëve në nivel kombëtar që marrin prime ose grante për çdo aktivitet jashtëshkollor (50 aktivitete jashtëshkollore)</t>
  </si>
  <si>
    <t>10 studentë që marrin premi/grante për çdo aktivitet jashtëshkollor çdo vit (gjithsej 3000 studentë marrin prime/grante)</t>
  </si>
  <si>
    <t>A7. Zgjerimi i mundësive të zhvillimit të talenteve duke krijuar laboratorë të lëvizshëm të autobusëve të degëve TUMO dhe duke ofruar shpenzime udhëtimi dhe sigurime për studentët pjesëmarrës nën 18 vjeç, duke siguruar akses në vendndodhje të centralizuara për aktivitete dhe seminare për ndërtimin e aftësive</t>
  </si>
  <si>
    <r>
      <rPr>
        <b/>
        <sz val="12"/>
        <rFont val="Calibri"/>
        <family val="2"/>
        <scheme val="minor"/>
      </rPr>
      <t>MASH</t>
    </r>
    <r>
      <rPr>
        <sz val="12"/>
        <rFont val="Calibri"/>
        <family val="2"/>
        <scheme val="minor"/>
      </rPr>
      <t>, MMS, Bashkia Tiranë, TUMO, Ministër i Shtetit për Pushtetin Vendor</t>
    </r>
  </si>
  <si>
    <t>Numri i degëve të lëvizshme të TUMO-s të ngritura dhe laboratorët e lëvizshëm të autobusëve të vendosur dhe funksionalë (duke përfshirë të gjitha kostot operative, pagat e mësuesve dhe transportin)</t>
  </si>
  <si>
    <t>Krijohen 5 degë që mund të ndryshojnë vendndodhje (mobile)</t>
  </si>
  <si>
    <t>A8. Sigurimi i pjesëmarrjes së plotë të Shqipërisë në Erasmus+, duke krijuar Agjencinë Erasmus+. Lehtësimi i përvojave ndërkombëtare të arsimit dhe shkëmbimit kulturor duke ofruar mundësi të plota mobiliteti  në kuadër të programit Erasmus+, duke rritur zhvillimin e përgjithshëm të talenteve</t>
  </si>
  <si>
    <t>MASH</t>
  </si>
  <si>
    <t xml:space="preserve">Agjencia Erasmus+ e krijuar (Tarifa përafërsisht për krijimin e një Agjencie Erasmus+ - do të konfirmohet me BE-në).
</t>
  </si>
  <si>
    <t>Totali për Objektivin specifik 1.2</t>
  </si>
  <si>
    <t>Totali Objektivit  1</t>
  </si>
  <si>
    <t xml:space="preserve">FUSHA PRIORITARE NDËR-SEKTORIALE: Angazhimi i Diasporës - Forcimi i Kapitalit Njerëzor, Teknologjisë dhe Kulturës.
</t>
  </si>
  <si>
    <t>Synimi i output-it</t>
  </si>
  <si>
    <t>Objektivi strategjik: Angazhimi i diasporës dhe emigrantëve në të gjitha aspektet e zhvillimit inteligjent dhe dixhital në Shqipëri që çon në një proces më efektiv të integrimit në BE</t>
  </si>
  <si>
    <t>Objektivi specifik 1.1 Ekspertiza e diasporës jep një kontribut efektiv në gjenerimin e zhvillimit të kapitalit njerëzor veçanërisht në Shqipërinë rurale</t>
  </si>
  <si>
    <t>M1. Nxitja e kthimit të talenteve, profesionistëve dhe shqiptarëve të suksesshëm nga diaspora</t>
  </si>
  <si>
    <t>A.1 Nisja e një platforme dixhitale gjithëpërfshirëse si një qendër e vetme për kthimin dhe investimet e diasporës, duke ofruar informacione, shërbime dhe burime të thjeshta për të lehtësuar integrimin e tyre në ekosistemin e biznesit shqiptar</t>
  </si>
  <si>
    <r>
      <rPr>
        <b/>
        <sz val="12"/>
        <rFont val="Calibri"/>
        <family val="2"/>
        <scheme val="minor"/>
      </rPr>
      <t>MEFA</t>
    </r>
    <r>
      <rPr>
        <sz val="12"/>
        <rFont val="Calibri"/>
        <family val="2"/>
        <scheme val="minor"/>
      </rPr>
      <t>, MASH, MBZHR, Ministër i Shtetit për Sipërmarrjen dhe Klimën e Biznesit, IAL-të, Dhoma e Biznesit të Diasporës</t>
    </r>
  </si>
  <si>
    <t>Platforma efektive dhe në përdorim gjatë vitit 2026</t>
  </si>
  <si>
    <t>M.1 Përqindja e individëve të talentuar, profesionistëve dhe shqiptarëve të suksesshëm që janë kthyer në Shqipëri nga diaspora.</t>
  </si>
  <si>
    <t>Rritje 20% e numrit të kthimeve</t>
  </si>
  <si>
    <t>A.2 Zbatimi i një programi të qëndrueshëm të mbështetjes financiare për kompanitë, i krijuar posaçërisht për të inkurajuar rekrutimin e studiuesve dhe punonjësve shumë të aftë nga jashtë, si dhe për startup-et dhe iniciativat që përfshijnë diasporën në zhvillimin ekonomik të Shqipërisë. Përdorni një proces aplikimi dixhital për transparencë dhe efikasitet dhe përdorni platformat në internet për të përmirësuar aplikacionet, për të nxitur rrjetëzimin dhe për të mbështetur projekte inovative</t>
  </si>
  <si>
    <r>
      <rPr>
        <b/>
        <sz val="12"/>
        <rFont val="Calibri"/>
        <family val="2"/>
        <scheme val="minor"/>
      </rPr>
      <t>MEKI,</t>
    </r>
    <r>
      <rPr>
        <sz val="12"/>
        <rFont val="Calibri"/>
        <family val="2"/>
        <scheme val="minor"/>
      </rPr>
      <t>Ministër i Shtetit për Sipërmarrjen dhe Klimën e Biznesit, Unioni i Prodhuesve, MEFA</t>
    </r>
  </si>
  <si>
    <t>Numri i studiuesve ose profesionistëve dhe punëtorëve shumë të aftë të punësuar përmes programit nga një proces dixhital transparent dhe të mbështetur në procesin e kthimit të tyre</t>
  </si>
  <si>
    <t>400 studiues ose profesionistë shumë të aftë punësuan 2000 punëtorë të punësuar përmes këtij programi</t>
  </si>
  <si>
    <t xml:space="preserve">A.3. Zhvillimi i një programi stimulues për profesionistët e diasporës që kthehen në Shqipëri, duke ofruar përfitime të përshtatura dhe paketat mbështetëse për të lehtësuar ripërfshirjen e tyre dhe kontributin në forcën punëtore lokale.
</t>
  </si>
  <si>
    <r>
      <rPr>
        <b/>
        <sz val="12"/>
        <rFont val="Calibri"/>
        <family val="2"/>
        <scheme val="minor"/>
      </rPr>
      <t>MEFA</t>
    </r>
    <r>
      <rPr>
        <sz val="12"/>
        <rFont val="Calibri"/>
        <family val="2"/>
        <scheme val="minor"/>
      </rPr>
      <t>, MARD, MF, MEKI, Ministër Shteti për Pushtetin Vendor</t>
    </r>
  </si>
  <si>
    <t>Programet e stimujve të zhvilluara.</t>
  </si>
  <si>
    <t>20-50 persona / vit.</t>
  </si>
  <si>
    <t>A.4 Zbatimi i një programi nxitës për investimin e diasporës në domenet prioritare S3, i mbështetur nga fushatat e synuara dhe platformat online për të tërhequr investime nga diaspora si në nivel kombëtar ashtu edhe në zonat e tyre përkatëse të origjinës</t>
  </si>
  <si>
    <r>
      <rPr>
        <b/>
        <sz val="12"/>
        <rFont val="Calibri"/>
        <family val="2"/>
        <scheme val="minor"/>
      </rPr>
      <t>MEFA</t>
    </r>
    <r>
      <rPr>
        <sz val="12"/>
        <rFont val="Calibri"/>
        <family val="2"/>
        <scheme val="minor"/>
      </rPr>
      <t>, MF, MEKI, MARD, Ministër Shteti për Pushtetin Vendor</t>
    </r>
  </si>
  <si>
    <t>suksesi i programit nxitës për investimet e diasporës në fushat prioritare S3, i matur me numrin dhe vlerën e investimeve të bëra nga anëtarët e diasporës, të gjurmuara përmes regjistrimeve të programeve dhe aktiviteteve të dokumentuara të investimeve</t>
  </si>
  <si>
    <t>Siguroni një minimum prej 5 milionë eurosh në investime të diasporës në fushat prioritare S3 brenda vitit të parë të zbatimit të programit nxitës, me të paktën 30% të investimeve të drejtuara drejt projekteve në zonat përkatëse të origjinës së diasporës.</t>
  </si>
  <si>
    <t>A.5 Krijimi i një skeme financimi të diasporës për mbështetjen e investimeve në komunitetet e zonës së tyre të origjinës, bazuar në nevojat e identifikuara nga konsultimet e hapura të komunitetit, duke përdorur platforma online për të mbledhur të dhëna dhe për të siguruar shpërndarje efektive të burimeve (IOM).</t>
  </si>
  <si>
    <r>
      <rPr>
        <b/>
        <sz val="12"/>
        <rFont val="Calibri"/>
        <family val="2"/>
        <scheme val="minor"/>
      </rPr>
      <t>MEFA</t>
    </r>
    <r>
      <rPr>
        <sz val="12"/>
        <rFont val="Calibri"/>
        <family val="2"/>
        <scheme val="minor"/>
      </rPr>
      <t>, MF, MARD, MEKI, Ministër i Shtetit për Pushtetin Vendor , Ministër, Ministër i Shtetit për Sipërmarrjen dhe Klimën e Biznesit, IOM</t>
    </r>
  </si>
  <si>
    <t>1. Të numërojë konsultimet me komunitetin për nevojat në çdo komunitet dhe të kontribuojë në krijimin e skemës së financimit. 2. Skema e financimit e krijuar dhe funksionale</t>
  </si>
  <si>
    <t>1. 122 konsultime (61 komuna x 2 konsultime 2. na</t>
  </si>
  <si>
    <t>A.6. Mbështetja e finalizimit dhe përmirësimi platformës AlBrain për të lehtësuar komunikimin me heliks të katërfishtë përmes një qasjeje inovative, duke përfshirë edhe diasporën, duke nxitur bashkëpunimin, dialogun, projektet e përbashkëta, start up-et, etj. Zhvillimi i aplikacioneve për IOS android</t>
  </si>
  <si>
    <r>
      <rPr>
        <b/>
        <sz val="12"/>
        <rFont val="Calibri"/>
        <family val="2"/>
        <scheme val="minor"/>
      </rPr>
      <t>Ministri i Shtetit për Sipërmarrjen dhe Klimën e Biznesit,</t>
    </r>
    <r>
      <rPr>
        <sz val="12"/>
        <rFont val="Calibri"/>
        <family val="2"/>
        <scheme val="minor"/>
      </rPr>
      <t>Unioni i Prodhuesve, NEC, MAS, MEFA, MEKI, LIFE</t>
    </r>
  </si>
  <si>
    <t>Platforma e finalizuar / numri i përdoruesve</t>
  </si>
  <si>
    <t>1000 në vit</t>
  </si>
  <si>
    <t>A.7 Krijimi i një regjistri dixhital të diasporës për gjurmim dhe komunikim efikas. Platforma online siguron informacion të saktë dhe të përditësuar, duke përmirësuar përpjekjet e koordinimit dhe angazhimit</t>
  </si>
  <si>
    <t>MEFA</t>
  </si>
  <si>
    <t>Regjistri u krijua</t>
  </si>
  <si>
    <t>A.8 Nxitja e qarkullimit të trurit dhe ekspertizës/kontributit të diasporës nga vendi i qëndrimit të diasporës, duke sjellë njohuri dhe aftësi në tregun shqiptar duke mundësuar gjithashtu ide dhe inovacione të reja, transferimin e njohurive, partneritete të reja dhe projekte të përbashkëta, si një vlerë e shtuar në inovacion, ekosistemin dhe mbylljen e boshllëqeve për njohuri dhe aftësi</t>
  </si>
  <si>
    <r>
      <rPr>
        <b/>
        <sz val="12"/>
        <rFont val="Calibri"/>
        <family val="2"/>
        <scheme val="minor"/>
      </rPr>
      <t>MEFA, Ministër i Shtetit për Sipërmarrjen dhe Klimën e Biznesit,</t>
    </r>
    <r>
      <rPr>
        <sz val="12"/>
        <rFont val="Calibri"/>
        <family val="2"/>
        <scheme val="minor"/>
      </rPr>
      <t>Unioni i Prodhuesve, NEC, MAS, IAL, MEKI, JETA</t>
    </r>
  </si>
  <si>
    <t>Numri i fushatave në mediat sociale dhe platformat dixhitale.</t>
  </si>
  <si>
    <t>Kampe dy-javore çdo muaj të dytë gjatë vitit të parë</t>
  </si>
  <si>
    <t>Objektivi specifik 1.2 Promovimi i zhvillimit teknologjik bazuar në kontributin dhe kërkimin e diasporës për të stimuluar rritjen ekonomike</t>
  </si>
  <si>
    <t xml:space="preserve">M1. Krijimi i një programi për Zhvillimin e Diasporës 4 (D4D) që mbështet zhvillimin njerëzor dhe përfshirjen e diasporës dhe komuniteteve të migrantëve në zhvillimin e zonave ku mungon inovacioni dhe mungon ekspertiza teknologjike
</t>
  </si>
  <si>
    <t xml:space="preserve">A.1. Organizimi i një konference virtuale kombëtare "Diaspora për Zhvillim" për të lidhur komunitetet e diasporës me rajonet e pazhvilluara në Shqipëri.
</t>
  </si>
  <si>
    <r>
      <rPr>
        <b/>
        <sz val="12"/>
        <rFont val="Calibri"/>
        <family val="2"/>
        <scheme val="minor"/>
      </rPr>
      <t>MEFA,</t>
    </r>
    <r>
      <rPr>
        <sz val="12"/>
        <rFont val="Calibri"/>
        <family val="2"/>
        <scheme val="minor"/>
      </rPr>
      <t>Ministri i Shtetit për Pushtetin Vendor, MBZHR</t>
    </r>
  </si>
  <si>
    <t>2026 ndodh çdo dy herë në vit</t>
  </si>
  <si>
    <t>Pjesëmarrës në konferencë nga diaspora. Numri i sesioneve të konferencës Numri i iniciativave të paraqitura</t>
  </si>
  <si>
    <t>400 - 500 pjesëmarrës</t>
  </si>
  <si>
    <t xml:space="preserve">1, Numri i projekteve të iniciuara në kuadër të Programit të Zhvillimit të Diasporës 4 (D4D) në zonat ku mungojnë inovacioni dhe ekspertiza teknologjike 2, Përqindja e rritjes në inovacionin lokal dhe ekspertizën teknologjike në zonat e mbështetura nga Programi i Zhvillimit Diaspora 4 (D4D).
</t>
  </si>
  <si>
    <t xml:space="preserve">1, 12 projekte 2, 25% brenda 3 viteve të ardhshme.
</t>
  </si>
  <si>
    <t>A.2 Zhvillimi i një sistemi hartografik dixhital për të identifikuar diasporën në lidhje me fushat prioritare të S3 për zhvillim. Krijoni një platformë interaktive online për të kataloguar aftësitë, ekspertizën dhe interesat e tyre në fushat/përdorimin përkatës të Trurit të Al).</t>
  </si>
  <si>
    <r>
      <rPr>
        <b/>
        <sz val="12"/>
        <rFont val="Calibri"/>
        <family val="2"/>
        <scheme val="minor"/>
      </rPr>
      <t>MEFA,</t>
    </r>
    <r>
      <rPr>
        <sz val="12"/>
        <rFont val="Calibri"/>
        <family val="2"/>
        <scheme val="minor"/>
      </rPr>
      <t>Ministër i Shtetit për Pushtetin Vendor, MTM, MBZHR, MIE, Dhoma e Biznesit të Diasporës</t>
    </r>
  </si>
  <si>
    <t>Zhvillimi i një baze të dhënash të gjallë të ekspertëve të diasporës bujqësore. Numri i njerëzve që marrin pjesë në konferencat e diasporës lidhur me bujqësinë</t>
  </si>
  <si>
    <t>400 - 500 ekspertë regjistrohen çdo vit</t>
  </si>
  <si>
    <t>A.3 Hartimi i një skeme kombëtare të vizitave të profesorëve/kërkuesve nga diaspora/migrantët në fushat prioritare, duke i përfshirë ata në programet e mësimdhënies universitare dhe në përgatitjen e programeve asinkrone pas-sekondare të kualifikimeve, duke përdorur metoda hibride të angazhimit, duke përfshirë dixhitale dhe ballë për ballë takime dhe aktivitete.</t>
  </si>
  <si>
    <r>
      <rPr>
        <b/>
        <sz val="12"/>
        <rFont val="Calibri"/>
        <family val="2"/>
        <scheme val="minor"/>
      </rPr>
      <t>MEFA,</t>
    </r>
    <r>
      <rPr>
        <sz val="12"/>
        <rFont val="Calibri"/>
        <family val="2"/>
        <scheme val="minor"/>
      </rPr>
      <t>MASH; IAL-të</t>
    </r>
  </si>
  <si>
    <t>Një rrjet kombëtar për profesorët e diasporës; Më së shumti</t>
  </si>
  <si>
    <t>10 takime në vit; të paktën 10 seminare/në vit</t>
  </si>
  <si>
    <t>A.4 Krijimi i një fondi kombëtar për të financuar zhvillimin e planeve inovative të veprimit komunal për përfshirjen e diasporës dhe komuniteteve të migrantëve në NVM, teknologji, bujqësi, akuakulturë, blegtori, bletari, etj. Komunat konkurrojnë për financimin që është i hapur në 6-10 bashki çdo vit. (GIZ)</t>
  </si>
  <si>
    <r>
      <rPr>
        <b/>
        <sz val="12"/>
        <rFont val="Calibri"/>
        <family val="2"/>
        <scheme val="minor"/>
      </rPr>
      <t xml:space="preserve">MEFA,        </t>
    </r>
    <r>
      <rPr>
        <sz val="12"/>
        <rFont val="Calibri"/>
        <family val="2"/>
        <scheme val="minor"/>
      </rPr>
      <t>Ministër i Shtetit për Pushtetin Vendor, Ministri i Shtetit për Sipërmarrjen dhe Klimën e Biznesit, NEC, MTM, MARD, MIE, IAL.</t>
    </r>
  </si>
  <si>
    <t>Numri i planeve të veprimit të zhvilluara Numri i projekteve të identifikuara</t>
  </si>
  <si>
    <t>10 plane veprimi në vit të miratuara me vendim të këshillit bashkiak</t>
  </si>
  <si>
    <t xml:space="preserve">A.5. Hartimi në formatin GIS, i qasshëm dixhitalisht për publikun global, i projekteve prioritare dhe fushave të lidhura me projektet dhe ndërhyrjet prioritare/emergjente të identifikuara në planet e veprimit të bashkive. Zhvillimi i një pasaporte GIS për secilin projekt, duke përfshirë kërkesat për financim, e cila bëhet e qasshme përmes faqes zyrtare të internetit/kanaleve të mediave sociale të secilës bashki.
</t>
  </si>
  <si>
    <t xml:space="preserve">Numri i pasaportave të projektit GIS të zhvilluara Niveli i përdorimit të informacionit GIS.  </t>
  </si>
  <si>
    <t>122 pasaporta (61 bashki x 2 pasaporta)</t>
  </si>
  <si>
    <t xml:space="preserve">A.6. Zhvillimi i një moduli në ALBRAIN që përshkruan projektet dhe ndërhyrjet teknologjike që kërkojnë mbështetje nga komunitetet e diasporës dhe emigrantëve. Aplikacioni mundëson angazhimin, angazhimn dhe financimin e projekteve.
</t>
  </si>
  <si>
    <r>
      <rPr>
        <b/>
        <sz val="12"/>
        <rFont val="Calibri"/>
        <family val="2"/>
        <scheme val="minor"/>
      </rPr>
      <t xml:space="preserve">MEFA,        </t>
    </r>
    <r>
      <rPr>
        <sz val="12"/>
        <rFont val="Calibri"/>
        <family val="2"/>
        <scheme val="minor"/>
      </rPr>
      <t>Ministri i Shtetit për Pushtetin Vendor, Ministër i Shtetit për Sipërmarrjen dhe Klimën e Biznesit, NEC,</t>
    </r>
  </si>
  <si>
    <t xml:space="preserve">Moduli i zhvilluar brenda ALBRAIN
</t>
  </si>
  <si>
    <t>M2. Nxitja e kthimit të fuqisë punëtore të diasporës</t>
  </si>
  <si>
    <t>A.1 Mbështetja e familjeve dhe individëve të diasporës që kthehen në Shqipëri me kredi të buta për strehim dhe arsimim të fëmijëve. Lejoni aksesin për aplikacionet përmes një platforme virtuale që lehtëson aplikimin e lehtë, ofron këshilla financiare të personalizuara dhe gjurmon shlyerjen përmes një portali në internet.</t>
  </si>
  <si>
    <r>
      <rPr>
        <b/>
        <sz val="12"/>
        <rFont val="Calibri"/>
        <family val="2"/>
        <scheme val="minor"/>
      </rPr>
      <t>MEFA</t>
    </r>
    <r>
      <rPr>
        <sz val="12"/>
        <rFont val="Calibri"/>
        <family val="2"/>
        <scheme val="minor"/>
      </rPr>
      <t>, MARD, MEKI, Ministër Shteti për Rininë, MASH, MF</t>
    </r>
  </si>
  <si>
    <t>Numri i familjeve dhe individëve që kthehen çdo vit.</t>
  </si>
  <si>
    <t>20-30 familje kthehen çdo vit</t>
  </si>
  <si>
    <t xml:space="preserve">Përqindja e rritjes së numrit të anëtarëve të fuqisë punëtore të diasporës që kthehen në zonën e tyre të origjinës për shkak të iniciativave nxitëse.
</t>
  </si>
  <si>
    <t>A.2 Lehtësimi i procedurave dhe barrës burokratike për njohjen e diplomës dhe arsimit parauniversitar të pjesshëm për nxënësit që transferohen në Shqipëri me familjet e tyre nëpërmjet rishikimit të kuadrit ligjor, zhvillimit të një ndërfaqe/portali miqësor për përdoruesit me udhëzime hap pas hapi dhe një manual për aplikime për të udhëhequr dhe lehtësuar njohjen e diplomave dhe arsimit të pjesshëm parauniversitar (CIMEA)</t>
  </si>
  <si>
    <r>
      <rPr>
        <b/>
        <sz val="12"/>
        <rFont val="Calibri"/>
        <family val="2"/>
        <scheme val="minor"/>
      </rPr>
      <t>MASH</t>
    </r>
    <r>
      <rPr>
        <sz val="12"/>
        <rFont val="Calibri"/>
        <family val="2"/>
        <scheme val="minor"/>
      </rPr>
      <t>MEFA,</t>
    </r>
  </si>
  <si>
    <t>Procedurat e thjeshtuara.</t>
  </si>
  <si>
    <t xml:space="preserve">A3. Ofrimi i kurseve kaluese për nxënësit që transferohen në sistemin arsimor shqiptar. Përdorimi i elementëve multimedialë, përmbajtjes interaktive dhe vlerësimeve për të lehtësuar kalimin pa probleme, duke lejuar që nxënësit të kalojnë në klasën përkatëse pa pengesa.
</t>
  </si>
  <si>
    <t>1. Numri i kurseve dixhitale të zhvilluara 2. numri i studentëve përfitues</t>
  </si>
  <si>
    <t>1. 100 kurse çdo vit nga klasa 1 - deri në klasën e 12, të paktën 1 për lëndë</t>
  </si>
  <si>
    <t>A4. Rishikimi i kuadrit ligjor për të lejuar hapjen e shkollave me programe arsimore të huaja për të lejuar transferimin e lehtë nga sistemet e arsimit parauniversitar të huaj dhe për të lehtësuar njohjen.</t>
  </si>
  <si>
    <t>Korniza ligjore e rishikuar dhe ndryshimet e zbatuara, pas studimit rishikues.</t>
  </si>
  <si>
    <t>A5. Zbatimi i një platforme të bazuar në blockchain për njohjen automatike të kualifikimeve të Arsimit të Lartë (HE), duke përdorur teknologji të avancuara për të verifikuar kredencialet akademike, duke thjeshtësuar procesin e internacionalizimit dhe duke reduktuar përpjekjet manuale, në mënyrë të sigurt dhe efikase (CIMEA).</t>
  </si>
  <si>
    <r>
      <rPr>
        <b/>
        <sz val="12"/>
        <rFont val="Calibri"/>
        <family val="2"/>
        <scheme val="minor"/>
      </rPr>
      <t>MASH</t>
    </r>
    <r>
      <rPr>
        <sz val="12"/>
        <rFont val="Calibri"/>
        <family val="2"/>
        <scheme val="minor"/>
      </rPr>
      <t>, IAL</t>
    </r>
  </si>
  <si>
    <t>Platforma e krijuar</t>
  </si>
  <si>
    <t>M3. Rritja e informacionit për diasporën mbi mundësitë, stimujt për angazhimin/kthimin e tyre në Shqipëri dhe investimi në njohuritë e gjuhës dhe kulturës shqipe për brezin e ri të diasporës.</t>
  </si>
  <si>
    <t>A1. Nisni fushata të synuara televizive dhe media sociale për të angazhuar komunitetin e diasporës. Zhvilloni përmbajtje informative dhe tërheqëse që nxjerr në pah mundësitë, aktivitetet kulturore dhe përditësimet, duke siguruar një prani të qëndrueshme dhe interaktive në internet.</t>
  </si>
  <si>
    <r>
      <rPr>
        <b/>
        <sz val="12"/>
        <rFont val="Calibri"/>
        <family val="2"/>
        <scheme val="minor"/>
      </rPr>
      <t>MEFA,</t>
    </r>
    <r>
      <rPr>
        <sz val="12"/>
        <rFont val="Calibri"/>
        <family val="2"/>
        <scheme val="minor"/>
      </rPr>
      <t>RTSH, AMA, MTM</t>
    </r>
  </si>
  <si>
    <t>Numri i fushatave në mediat sociale dhe platformat dixhitale. Nr. të përmbajtjeve dhe transmetimeve informative</t>
  </si>
  <si>
    <t>kampingje dyjavore dymujore për dy vitet e para</t>
  </si>
  <si>
    <t>Përmirësimi i angazhimit të diasporës dhe normave të kthimit në Shqipëri, siç dëshmohet nga rritja e ndërgjegjësimit dhe përdorimi i stimujve, shoqëruar me rritjen e investimeve në gjuhën shqipe dhe njohuritë kulturore tek brezi i ri i diasporës.</t>
  </si>
  <si>
    <t>Deri në fund të vitit 2028, të arrihet një rritje prej 70% e angazhimit të diasporës dhe normave të kthimit në Shqipëri, shoqëruar me një rritje prej 30% të pjesëmarrjes së brezit të ri të diasporës në programet e gjuhës shqipe dhe të njohurive kulturore”.</t>
  </si>
  <si>
    <t>A2. Krijimi i një kanali të ri televiziv, RTSH Diaspora, i krijuar posaçërisht për të përmbushur nevojat dhe interesat e komunitetit të diasporës. Përdoreni këtë kanal si një platformë të dedikuar për informacion, argëtim dhe angazhim në komunitet.</t>
  </si>
  <si>
    <r>
      <rPr>
        <b/>
        <sz val="12"/>
        <rFont val="Calibri"/>
        <family val="2"/>
        <scheme val="minor"/>
      </rPr>
      <t>RTSH</t>
    </r>
    <r>
      <rPr>
        <sz val="12"/>
        <rFont val="Calibri"/>
        <family val="2"/>
        <scheme val="minor"/>
      </rPr>
      <t>, AMA, MEFA</t>
    </r>
  </si>
  <si>
    <t>U krijua kanali televiziv. Të dhënat e shikueshmërisë</t>
  </si>
  <si>
    <t>A3. Vendosja e marrëveshjeve për transmetimin e RTSH Diasporës dhe RTSH 1 në vende të tjera me popullsi të konsiderueshme të diasporës shqiptare. Sigurimi i aksesit më të gjerë përmes partneriteteve me transmetuesit ndërkombëtarë</t>
  </si>
  <si>
    <t>Numri i marrëveshjeve të përfunduara. Numri i platformave që transmetojnë kanale në gjuhën shqipe.</t>
  </si>
  <si>
    <t>2 marrëveshje në vit</t>
  </si>
  <si>
    <t xml:space="preserve">A4. Zhvillimi dhe zbatimi i fushatave ndërgjegjësuese që inkurajojnë brezin e ri të familjeve të diasporës për të mësuar gjuhën shqipe. Përdorni RTSH Diaspora dhe RTSH 1 të transmetuara në vende të tjera, platforma dixhitale, media sociale dhe burime online për të ofruar mundësi për të mësuar gjuhë.  </t>
  </si>
  <si>
    <r>
      <rPr>
        <b/>
        <sz val="12"/>
        <rFont val="Calibri"/>
        <family val="2"/>
        <scheme val="minor"/>
      </rPr>
      <t>RTSH</t>
    </r>
    <r>
      <rPr>
        <sz val="12"/>
        <rFont val="Calibri"/>
        <family val="2"/>
        <scheme val="minor"/>
      </rPr>
      <t>, AMA, MEFA, MAS, Ministër Shteti për Rininë</t>
    </r>
  </si>
  <si>
    <t xml:space="preserve">Krijimi i kursit të gjuhës Numri i fushatave në mediat sociale dhe platformat dixhitale.
</t>
  </si>
  <si>
    <t>kampe javore çdo javë të parë të çdo muaji gjatë dy viteve të para. Përgatitja e 9 kurseve të gjuhës brenda dy viteve të para.</t>
  </si>
  <si>
    <t>A5. Krijimi i kampeve verore, skautizmi dhe dimërore që bashkojnë të rinj nga diaspora, komunitetet lokale dhe turistët që vizitojnë Shqipërinë. Këto kampe do t'u ofrojnë pjesëmarrësve mundësinë për të mësuar gjuhën, kulturën dhe traditat shqiptare duke shijuar bukurinë e natyrës dhe peizazheve tona përmes përvojave unike. Qëllimi është të tërheqë të rinjtë nga diaspora në vendin e tyre të origjinës, të forcojë lidhjet mes të rinjve shqiptarë brenda dhe jashtë vendit dhe të përmirësojë përvojën turistike të të rinjve me njohuri të reja dhe perspektiva të ndryshme. Zhvillimi i modeleve për kampet verore në Vlorë dhe kampet malore/skauterike në qarkun e Dibrës, me synimin për të riprodhuar këto modele në rajone të tjera.</t>
  </si>
  <si>
    <r>
      <rPr>
        <b/>
        <sz val="12"/>
        <rFont val="Calibri"/>
        <family val="2"/>
        <scheme val="minor"/>
      </rPr>
      <t>MTE,</t>
    </r>
    <r>
      <rPr>
        <sz val="12"/>
        <rFont val="Calibri"/>
        <family val="2"/>
        <scheme val="minor"/>
      </rPr>
      <t>MEFA Bashkia Vlorë, Bashkia Dibër, Ministri i Shtetit për Pushtetin Vendor, MASH, MBZHR</t>
    </r>
  </si>
  <si>
    <t>nr i kampeve modele verore dhe dimërore numri i kampeve verore dhe dimërore në vend</t>
  </si>
  <si>
    <t>2-4 modele</t>
  </si>
  <si>
    <t>A6. Lehtësimi i marrëveshjeve qeveritare që garantojnë mësimin e gjuhës shqipe si opsion i gjuhës së dytë/tretë në shkollat ​​e vendeve me një numër të madh të diasporës shqiptare. Përdorni kanale diplomatike dhe platforma online për koordinim</t>
  </si>
  <si>
    <r>
      <rPr>
        <b/>
        <sz val="12"/>
        <rFont val="Calibri"/>
        <family val="2"/>
        <scheme val="minor"/>
      </rPr>
      <t>MASH</t>
    </r>
    <r>
      <rPr>
        <sz val="12"/>
        <rFont val="Calibri"/>
        <family val="2"/>
        <scheme val="minor"/>
      </rPr>
      <t>, MEFA, Ministër i Shtetit për Rininë</t>
    </r>
  </si>
  <si>
    <t>Numri i marrëveshjeve të përfunduara. Numri i institucioneve arsimore që ofrojnë mësimin e gjuhës shqipe. (mbështetje për 40 mësues me një angazhim vjetor me kohë të pjesshme prej 12000 EUR për person në vit)</t>
  </si>
  <si>
    <t>2 marrëveshje shtetesh në vit; 40 mësues janë trajnuar dhe kanë paguar paga me kohë të pjesshme për shërbimet e mësimdhënies.</t>
  </si>
  <si>
    <t>A7. Krijimi i platformave hibride për mësimin e gjuhës shqipe në shkollat ​​publike dhe private jashtë vendit ku ka përqendrim të emigrantëve/diasporës shqiptare. Përdorni burime online dhe offline, duke ofruar përvoja të arritshme dhe ndërvepruese të të mësuarit</t>
  </si>
  <si>
    <t>1 platformë, 500 përdorues aktivë çdo vit</t>
  </si>
  <si>
    <t>A8. Krijimi i një rrjeti katedrash të studimeve/gjuhës shqipe në Institucionet e Arsimit të Lartë (IAL) në vende të ndryshme. Përdoreni këtë rrjet si një dritare për të përhapur njohuritë mbi studimet, gjuhën dhe kulturën shqiptare përmes kërkimeve bashkëpunuese, aktiviteteve dhe platformave dixhitale, të bazuara në projekte.</t>
  </si>
  <si>
    <r>
      <rPr>
        <b/>
        <sz val="12"/>
        <rFont val="Calibri"/>
        <family val="2"/>
        <scheme val="minor"/>
      </rPr>
      <t>MASH</t>
    </r>
    <r>
      <rPr>
        <sz val="12"/>
        <rFont val="Calibri"/>
        <family val="2"/>
        <scheme val="minor"/>
      </rPr>
      <t>, IAL, Akademia e Shkencave, MEFA</t>
    </r>
  </si>
  <si>
    <t xml:space="preserve">Rrjeti i krijuar Nr. të projekteve të përfunduara
</t>
  </si>
  <si>
    <t>10 projekte çdo vit financohen përkatësisht me 20 - 30 mijë euro.</t>
  </si>
  <si>
    <t>M4. Anëtarët e Diasporës mbështesin ruajtjen e kulturës dhe angazhohen në mbështetjen e komunitetit</t>
  </si>
  <si>
    <t>A1. Krijimi i një kalendari vjetor të aktiviteteve që festojnë diasporën dhe kontributin e saj në ruajtjen e kulturës</t>
  </si>
  <si>
    <r>
      <rPr>
        <b/>
        <sz val="12"/>
        <rFont val="Calibri"/>
        <family val="2"/>
        <scheme val="minor"/>
      </rPr>
      <t>MEFA</t>
    </r>
    <r>
      <rPr>
        <sz val="12"/>
        <rFont val="Calibri"/>
        <family val="2"/>
        <scheme val="minor"/>
      </rPr>
      <t>, MEKI, MTM</t>
    </r>
  </si>
  <si>
    <t>Numri i aktiviteteve që zhvillohen çdo vit. [Përzgjedhja e një komune çdo vit për të pritur aktivitetet e festimit të diasporës në domenet prioritare S3 (S3 - Kryeqyteti i Vitit i Diasporës) ]</t>
  </si>
  <si>
    <t>6 aktivitete/vit në kryeqytet për diasporën. 3 aktivitete/vit në bashkitë e tjera</t>
  </si>
  <si>
    <t xml:space="preserve">Rritje në përqindje në kontributet financiare të anëtarëve të diasporës drejt nismave të përbashkëta që synojnë ruajtjen e kulturës dhe mbështetjen e komunitetit
</t>
  </si>
  <si>
    <t>Rritje prej 25% në pjesëmarrjen dhe mbështetjen e anëtarëve të diasporës ndaj nismave të përbashkëta për ruajtjen e kulturës dhe angazhimin e komunitetit</t>
  </si>
  <si>
    <t>A.2. Ngritja e projektit “Adopto një shkollë/kopsht/njësi shëndetësore/ qendër kulturore apo një objekt tjetër lokal” përmes të cilit pjesëtarët e diasporës në bashkëpunim me komunat lokale mbështesin komunitetet e zonave të tyre të origjinës.</t>
  </si>
  <si>
    <r>
      <rPr>
        <b/>
        <sz val="12"/>
        <rFont val="Calibri"/>
        <family val="2"/>
        <scheme val="minor"/>
      </rPr>
      <t>MEFA</t>
    </r>
    <r>
      <rPr>
        <sz val="12"/>
        <rFont val="Calibri"/>
        <family val="2"/>
        <scheme val="minor"/>
      </rPr>
      <t>, MASH, Ministër Shteti për Rininë, Ministër Shteti për Pushtetin Vendor</t>
    </r>
  </si>
  <si>
    <t>nr i projekteve infrastrukturore të zhvilluara të zgjedhura për t'u financuar me konkurs kombëtar</t>
  </si>
  <si>
    <t>3 - 6 projekte infrastrukturore të mbështetura nga ky projekt /vit</t>
  </si>
  <si>
    <t>Objektivi specifik 1.3 Rritja e kapaciteteve teknologjike dhe sipërmarrëse përmes angazhimit të diasporës</t>
  </si>
  <si>
    <t xml:space="preserve">M1. Zhvillimi i një qendre trajnimi teknologjik për të shfrytëzuar aftësitë, njohuritë dhe ekspertizën nga diaspora dhe për t'i sjellë ato në komunitete përmes punëdhënieve dhe iniciativave të mentorimi.
</t>
  </si>
  <si>
    <t>A1. Krijimi i një objekti trajnimi teknologjik duke përdorur një strukturë të përshtatshme shtetërore, duke e miratuar atë për akomodimin e seminareve dhe iniciativave të mentorimit.</t>
  </si>
  <si>
    <r>
      <rPr>
        <b/>
        <sz val="12"/>
        <rFont val="Calibri"/>
        <family val="2"/>
        <scheme val="minor"/>
      </rPr>
      <t>MEFA,</t>
    </r>
    <r>
      <rPr>
        <sz val="12"/>
        <rFont val="Calibri"/>
        <family val="2"/>
        <scheme val="minor"/>
      </rPr>
      <t xml:space="preserve">MAS, MEKI,                </t>
    </r>
  </si>
  <si>
    <t>1. Krijimi i qendrës së trajnimit dhe kalendari i trajnimit duke përfshirë aktivitete specifike të kampeve verore/dimërore me ekspertizë nga diaspora) 2. Ekspertiza e ofruar</t>
  </si>
  <si>
    <t xml:space="preserve">1. 50 poste trajnimi në objektin e trajnimit 2. ekspertizë e ofruar në 8-10 fusha të ndryshme të prioriteteve të S3.  </t>
  </si>
  <si>
    <t>Krijimi dhe funksionimi i një objekti trajnimi teknologjik, i matur me numrin e anëtarëve të diasporës të përfshirë në mënyrë aktive si trajnerë, mentorë ose lehtësues të seminareve, duke kontribuar me aftësitë, njohuritë dhe ekspertizën e tyre për të fuqizuar komunitetet</t>
  </si>
  <si>
    <t>Krijimi dhe funksionalizimi i objektit të trajnimit teknologjik, duke siguruar angazhimin aktiv të të paktën 20 anëtarëve të diasporës si trajnerë, mentorë ose lehtësues të seminareve brenda vitit të parë të funksionimit</t>
  </si>
  <si>
    <t>A2. Organizimi i aktiviteteve për mbledhjen e fondeve në bashkëpunim me Fondin Shqiptar të Zhvillimit, duke synuar komunitetin e diasporës, për të mbledhur fonde për të mbështetur ngritjen e ambienteve të trajnimit, duke përfshirë infrastrukturën dhe pajisjet e trajnimit.</t>
  </si>
  <si>
    <r>
      <rPr>
        <b/>
        <sz val="12"/>
        <rFont val="Calibri"/>
        <family val="2"/>
        <scheme val="minor"/>
      </rPr>
      <t>MEFA,</t>
    </r>
    <r>
      <rPr>
        <sz val="12"/>
        <rFont val="Calibri"/>
        <family val="2"/>
        <scheme val="minor"/>
      </rPr>
      <t>MARD, Ministër i Shtetit për Pushtetin Vendor, MEKI, MASH, FSHZH, AKSHI</t>
    </r>
  </si>
  <si>
    <t>Shuma e fondeve të mbledhura</t>
  </si>
  <si>
    <t>7 aktivitete për mbledhjen e fondeve në vit</t>
  </si>
  <si>
    <t xml:space="preserve">A3. Zhvillimi i një kalendari trajnimi gjithëpërfshirës që përcakton orarin dhe përmbajtjen e punëdhëniesh dhe iniciativave mentorimi. Përfshirja e ekspertizës nga diaspora në planifikim dhe ekzekutim, duke siguruar një gamë të ndryshme aftësish dhe transferimi njohurish.
</t>
  </si>
  <si>
    <t>Kalendari i trajnimit në vend</t>
  </si>
  <si>
    <t>M2. Zhvillimi dhe zbatimi i kurrikulës së transferimit të teknologjisë brenda fushave prioritare S3, i lehtësuar nga objektet e arsimit dhe aftësimit profesional, me përfshirje dhe kontribut aktiv nga komunitetet e diasporës në ofrimin e zgjidhjeve inovative për zhvillim.</t>
  </si>
  <si>
    <t>A1. Zbatimi i një modeli të kurrikulës së transferimit të teknologjisë në një qendër të përshtatshme të Arsimit dhe Formimit Profesional (AFP) në fushën prioritare S3. Vlerësoni aftësitë dhe burimet e objektit për të përshtatur kurrikulën.</t>
  </si>
  <si>
    <r>
      <rPr>
        <b/>
        <sz val="12"/>
        <rFont val="Calibri"/>
        <family val="2"/>
        <scheme val="minor"/>
      </rPr>
      <t>MEKI</t>
    </r>
    <r>
      <rPr>
        <sz val="12"/>
        <rFont val="Calibri"/>
        <family val="2"/>
        <scheme val="minor"/>
      </rPr>
      <t>, NAVETQ, MEFA, MES, MARD, MTM, MIE</t>
    </r>
  </si>
  <si>
    <t>Modeli i krijuar/vlerësuar kapacitetet</t>
  </si>
  <si>
    <t>Përqindja e objekteve të arsimit dhe aftësimit profesional që zbatojnë me sukses kurrikulën e transferimit të teknologjisë brenda fushave prioritare S3, me raste të dokumentuara të pjesëmarrjes aktive dhe kontributeve novatore nga komunitetet e diasporës drejt zgjidhjeve zhvillimore.</t>
  </si>
  <si>
    <t>të paktën 70%</t>
  </si>
  <si>
    <t>A2. Bashkëpunimi me ekspertizën e diasporës dhe shfrytëzoni mbështetjen e Erasmus Plus për të zhvilluar një kurrikulë për transferimin e teknologjisë. Përafrimi kurrikulës me strategjitë e fitimit të trurit, duke theksuar zgjidhjet novatore për zhvillim.</t>
  </si>
  <si>
    <t>nr. i lëndëve kurrikulare për transferimin e teknologjisë</t>
  </si>
  <si>
    <t>15 - 20 kurrikula të lëndëve të miratuara nga NAVETEQ</t>
  </si>
  <si>
    <t>A3. Zbatimi i modelit në qendrat e AFP-së</t>
  </si>
  <si>
    <t>Numri i qendrave të AFP-së me kurrikulë të transferimit të teknologjisë aktive</t>
  </si>
  <si>
    <t>3 qendra në vit</t>
  </si>
  <si>
    <t>M3. Është krijuar një fond për agrosipërmarrjen për të shfrytëzuar burimet profesionale të diasporës dhe për t'i angazhuar ato në mënyrë efektive në sektorin agro-ushqimor</t>
  </si>
  <si>
    <t>A1. Krijimi i një skeme mbështetëse për nxitjen e iniciativave të agro-prodhimit të diasporës në zonat rurale dhe kthimin e punëtorëve/migrantëve të specializuar nga diaspora në sektorin agroushqimor, duke u fokusuar në krijimin e vendeve të punës në sektorin agroushqimor dhe veçanërisht në zonat rurale.</t>
  </si>
  <si>
    <r>
      <rPr>
        <b/>
        <sz val="12"/>
        <rFont val="Calibri"/>
        <family val="2"/>
        <scheme val="minor"/>
      </rPr>
      <t>MARD,</t>
    </r>
    <r>
      <rPr>
        <sz val="12"/>
        <rFont val="Calibri"/>
        <family val="2"/>
        <scheme val="minor"/>
      </rPr>
      <t>MEKI, MEFA, Ministër i Shtetit për Sipërmarrjen dhe Klimën e Biznesit, MTM</t>
    </r>
  </si>
  <si>
    <t>Skema e mbështetjes e krijuar / numri i iniciativave të mbështetura çdo vit</t>
  </si>
  <si>
    <t>Janë zhvilluar 10 iniciativa në formën e sipërmarrjeve të mesme</t>
  </si>
  <si>
    <t>Krijimi i një fondi për agrosipërmarrjen, i matur me numrin e profesionistëve të diasporës të angazhuar në sektorin agro-ushqimor përmes kontributeve financiare dhe përfshirjes aktive në iniciativat përkatëse.</t>
  </si>
  <si>
    <t>Krijimi i fondit të agrosipërmarrjes dhe sigurimi i angazhimit aktiv të të paktën 50 profesionistëve të diasporës në sektorin agroushqimor brenda vitit të parë të zbatimit të tij, dhe radhazi 100/vit.</t>
  </si>
  <si>
    <t>A2. Zgjerimi i mbështetjes për ngritjen e sipërmarrjeve bashkëpunuese dhe bizneseve të vogla të udhëhequra nga diaspora në zonat që përjetojnë migrim më të lartë, duke synuar të kthejnë tendencat e migrimit duke lidhur rajonet që përballen me sfida bujqësore ose mjedisore me projekte zhvillimi.</t>
  </si>
  <si>
    <t>Numri i sipërmarrjeve të krijuara kooperativë</t>
  </si>
  <si>
    <t>Janë zhvilluar 10 nisma në formën e kooperativave/sipërmarrjeve të mesme</t>
  </si>
  <si>
    <t>A3. Lehtësimi i krijimit të sipërmarrjeve sociale që promovojnë eko-turizmin, duke shfrytëzuar kontributin dhe angazhimin e diasporës. Zbatimi i skemave Brain Gain/Brain Circulation për të tërhequr profesionistë dhe ekspertë të diasporës, duke kontribuar në zhvillimin e qëndrueshëm rural.</t>
  </si>
  <si>
    <t>Numri i sipërmarrjeve sociale të themeluara</t>
  </si>
  <si>
    <t>Janë zhvilluar 10 iniciativa në formën e bizneseve sociale</t>
  </si>
  <si>
    <t>Totali për Objektivin 1</t>
  </si>
  <si>
    <t>FUSHA PRIORITARE NDËR-SEKTORIALE: Përparimi i Kërkimit dhe Inovacionit për Rritje Inteligjente</t>
  </si>
  <si>
    <t>Hendeku</t>
  </si>
  <si>
    <t xml:space="preserve">Objektivi Strategjik nr. 1: Sigurimi i transformimit të Kërkimit dhe Inovacionit përmes Inovacionit Dixhital dhe përparimit teknologjik dhe sigurimi i ekselencës në kërkimin shkencor dhe rezultatet e inovacionit.
</t>
  </si>
  <si>
    <t xml:space="preserve">Objektivi i Përcaktuar 1.1: Shfrytëzimi i ekspertizës kolektive, burimeve dhe perspektivave të të gjithë palëve të interesuara nga qeveria, industria, akademia dhe shoqëria brenda quadruple helix (heliksit të katërfishtë), duke promovuar një qasje sinergjike që krijon një ekosistem inovacioni dinamik dhe efektiv, duke rezultuar në përparime të qëndrueshme dhe me ndikim.
</t>
  </si>
  <si>
    <t>M1. Përforcimi i sistemve të kërkimit përmes inovacioneve dixhitale dhe teknologjike si në nivel politikash ashtu edhe në nivel praktik</t>
  </si>
  <si>
    <t>A.1 Miratimi i ligjit për kërkimin shkencor që adreson sfidat dhe nevojat për transformimin e sektorit të kërkimit në Shqipëri, duke siguruar kuadrin ligjor dhe duke nxitur bashkëpunimin midis palëve të interesuara të helikës së  katërfishtë .</t>
  </si>
  <si>
    <r>
      <rPr>
        <b/>
        <sz val="12"/>
        <rFont val="Calibri   "/>
      </rPr>
      <t>MAS</t>
    </r>
    <r>
      <rPr>
        <sz val="12"/>
        <rFont val="Calibri   "/>
      </rPr>
      <t>, NASRI, ministri i Shtetit për Sipërmarrjen, MEKI, MIE, MARD, MTM</t>
    </r>
  </si>
  <si>
    <t>Miratohet ligji për kërkimin shkencor</t>
  </si>
  <si>
    <t>M.1 Përqindja e rritjes së projekteve kërkimore dhe efikasitetit për shkak të zbatimit të risive dixhitale dhe teknologjike në sistemin e kërkimit.</t>
  </si>
  <si>
    <t>40%</t>
  </si>
  <si>
    <t>A.2 Përmirësimi dhe forcimi i rrjetit NCP për programet e Bashkimit Evropian dhe krijimi i një mekanizmi vlerësimi gjithëpërfshirës për të vlerësuar rezultatet e performancës së tyre</t>
  </si>
  <si>
    <r>
      <rPr>
        <b/>
        <sz val="12"/>
        <rFont val="Calibri   "/>
      </rPr>
      <t>MAS</t>
    </r>
    <r>
      <rPr>
        <sz val="12"/>
        <rFont val="Calibri   "/>
      </rPr>
      <t>, NASRI,</t>
    </r>
  </si>
  <si>
    <t>Numri i NCP-ve të trajnuar për programet e BE-së</t>
  </si>
  <si>
    <t>6 trajnime</t>
  </si>
  <si>
    <t>A.3 Mbështetja e platformës me shumë nivele dhe shumë palësh të BE-së dhe Misioneve Globale në Shqipëri, si hapësirë ​​bashkëpunimi për bashkëpunimin shumënivelësh dhe ndërsektorial që synon zbatimin e S3, duke mundësuar një rritje territoriale novatore dhe të qëndrueshme dhe plotësimin e hendeku i industrisë me tregun e vetëm të BE-së</t>
  </si>
  <si>
    <t>Mbështetje e siguruar për platformën me shumë nivele</t>
  </si>
  <si>
    <t>A.4 Nxitja/Inkurajimi i angazhimit aktiv të universiteteve dhe ndërmarrjeve në nismat, bashkëpunimet dhe projektet e Bashkimit Evropian. Zgjeroni asistencën për përgatitjen e projektit të SASPAC për të përfshirë universitetet dhe për të ndihmuar bizneset në aplikimin për projektet e Bashkimit Evropian</t>
  </si>
  <si>
    <r>
      <rPr>
        <b/>
        <sz val="12"/>
        <rFont val="Calibri   "/>
      </rPr>
      <t>SASPAC</t>
    </r>
    <r>
      <rPr>
        <sz val="12"/>
        <rFont val="Calibri   "/>
      </rPr>
      <t>, MAS, IAL, NEC, ministri i shtetit për sipërmarrjen dhe klimën e biznesit</t>
    </r>
  </si>
  <si>
    <t>Numri i aplikimeve për projekte të BE-së nga universitetet dhe bizneset e mbështetura</t>
  </si>
  <si>
    <t>A.5 Mbështetja e kurseve të trajnimit cilësor dhe të certifikuara për shkrimin dhe menaxhimin e projekteve të BE-së</t>
  </si>
  <si>
    <r>
      <rPr>
        <b/>
        <sz val="12"/>
        <rFont val="Calibri   "/>
      </rPr>
      <t>SASPAC</t>
    </r>
    <r>
      <rPr>
        <sz val="12"/>
        <rFont val="Calibri   "/>
      </rPr>
      <t>, MAS, IAL, NEC, min e shtetit për sipërmarrjen dhe klimën e biznesit</t>
    </r>
  </si>
  <si>
    <t>Numri i stafit universitar të trajnuar nga SASPAC për përgatitjen e projekteve</t>
  </si>
  <si>
    <t>400 staf universiteti (20 aktivitete)</t>
  </si>
  <si>
    <t>A.6 Rivlerësimi dhe përditësimi i kuadrit ligjor për të përmirësuar proceset burokratike si për projektet kombëtare ashtu edhe për ato të Bashkimit Europian. Thjeshtoni mekanizmat e raportimit për projektet e BE-së duke krijuar një sistem raportimi online për Njësinë Qendrore të Financave dhe Kontratave (CFCU)</t>
  </si>
  <si>
    <r>
      <rPr>
        <b/>
        <sz val="12"/>
        <rFont val="Calibri   "/>
      </rPr>
      <t>MEKI</t>
    </r>
    <r>
      <rPr>
        <sz val="12"/>
        <rFont val="Calibri   "/>
      </rPr>
      <t>, SASPAC, NASRI, MAS, IAL, NEC, min e shtetit për sipërmarrjen dhe klimën e biznesit</t>
    </r>
  </si>
  <si>
    <t>Numri i proceseve burokratike të racionalizuara dhe kornizat ligjore të përditësuara për projektet kombëtare dhe të BE-së Numri i projekteve të BE-së që përdorin sistemin e raportimit të sapokrijuar në internet për Njësinë Qendrore të Financave dhe Kontratave (CFCU)</t>
  </si>
  <si>
    <t>A.7 Miratimi dhe zbatimi i Kartës Evropiane për Kërkuesit</t>
  </si>
  <si>
    <r>
      <rPr>
        <b/>
        <sz val="12"/>
        <rFont val="Calibri   "/>
      </rPr>
      <t>NASRI</t>
    </r>
    <r>
      <rPr>
        <sz val="12"/>
        <rFont val="Calibri   "/>
      </rPr>
      <t>, MAS,</t>
    </r>
  </si>
  <si>
    <t>Miratimi i Kartës Evropiane për Kërkuesit</t>
  </si>
  <si>
    <t>A.8 Rivlerësimi dhe përditësimi i kuadrit ligjor për të vlerësuar dhe përcaktuar sasinë e përpjekjeve dhe produktivitetit të kërkimit në Institucionet e Arsimit të Lartë (IAL)</t>
  </si>
  <si>
    <r>
      <rPr>
        <b/>
        <sz val="12"/>
        <rFont val="Calibri   "/>
      </rPr>
      <t>MAS</t>
    </r>
    <r>
      <rPr>
        <sz val="12"/>
        <rFont val="Calibri   "/>
      </rPr>
      <t>, NASRI, IAL</t>
    </r>
  </si>
  <si>
    <t>Kuadri ligjor i përditësuar Numri i IAL-ve që raportojnë sasinë e përpjekjeve kërkimore dhe matjeve të produktivitetit sipas kuadrit të ri ligjor.</t>
  </si>
  <si>
    <t>A.9 Zbatimi i një skeme shpërblimi që ofron përfitime financiare dhe mundësi përparimi në karrierë për kërkuesit që sigurojnë me sukses projektet e Bashkimit Evropian dhe prokurojnë mbështetje financiare për institucionet e tyre.</t>
  </si>
  <si>
    <t>% shuma e përfituar nga studiues të programit. Rishikimi i akteve nënligjore për avancim në karrierë</t>
  </si>
  <si>
    <t xml:space="preserve">!% e projektit të BE-së të siguruara përfituar nga studiuesit. Rregulloret e rishikuara
</t>
  </si>
  <si>
    <t>A.10 Prezantimi i dispozitave që mbështesin dhe inkurajojnë investimet e sektorit privat në kërkimin dhe inovacionin, zbutjen dhe përshtatjen e klimës si një prioritet kyç i BE-së</t>
  </si>
  <si>
    <r>
      <rPr>
        <b/>
        <sz val="12"/>
        <rFont val="Calibri   "/>
      </rPr>
      <t>MEKI</t>
    </r>
    <r>
      <rPr>
        <sz val="12"/>
        <rFont val="Calibri   "/>
      </rPr>
      <t>, NASRI, MAS, IAL, NEC, min e shtetit për sipërmarrjen dhe klimën e biznesit</t>
    </r>
  </si>
  <si>
    <t>Paraqiten dispozita ligjore</t>
  </si>
  <si>
    <t>Totali për objektivin specifik 1</t>
  </si>
  <si>
    <t xml:space="preserve">Objektivi i Përcaktuar 1.2: Përcaktimi i një kornize mbështetëse specifike për proceset e transferimit të teknologjisë (vertikale dhe horizontale) duke "forcuar lidhjet ndërmjet anës së furnizimit me teknologji, adoptuesve të teknologjisë dhe ofruesve të shërbimeve mbështetëse ndërmjetësuese".
</t>
  </si>
  <si>
    <t>M1. Rritja e rolit institucional dhe aftësive të brendshme të agjencive shtetërore si AIDA dhe të tjera për rritjen e pjesëmarrjes shqiptare në aktivitete ndërkombëtare për të nxitur rrjetëzimin, mbështetjen e produkteve “Made in Albania” dhe integrimin në zinxhirët globalë të vlerave të sektorëve prioritarë të S3.</t>
  </si>
  <si>
    <t>A.1 Mbështetja e trajnimeve për punonjësit e agjencive/enteve shtetërore për përmirësimin e rrjeteve për kompanitë shqiptare që prodhojnë produkte “Made in Albania”</t>
  </si>
  <si>
    <r>
      <rPr>
        <b/>
        <sz val="12"/>
        <rFont val="Calibri   "/>
      </rPr>
      <t>AIDA</t>
    </r>
    <r>
      <rPr>
        <sz val="12"/>
        <rFont val="Calibri   "/>
      </rPr>
      <t>, AIC, MEKI, MTM, MARD</t>
    </r>
  </si>
  <si>
    <t xml:space="preserve">Numri i trajnimeve për punonjësit e agjencive/enteve shtetërore
</t>
  </si>
  <si>
    <t xml:space="preserve">1 trajnim / vit
</t>
  </si>
  <si>
    <t>Rritja e pjesëmarrjes shqiptare në aktivitetet ndërkombëtare për të nxitur rrjetëzimin, mbështetjen e produkteve “Made in Albania” dhe integrimin në zinxhirët e vlerave globale.</t>
  </si>
  <si>
    <t>30%</t>
  </si>
  <si>
    <t>A.2. Mbështetja e sipërmarrjeve shqiptare në integrimin në zinxhirët e vlerave ndërkombëtare, duke theksuar veçanërisht sektorët prioritarë strategjikë S3</t>
  </si>
  <si>
    <t>Numri i sipërmarrjeve shqiptare të integruara në zinxhirët ndërkombëtarë të vlerës në sektorët me prioritet strategjik S3</t>
  </si>
  <si>
    <t>të paktën 20</t>
  </si>
  <si>
    <t>A. 3 Mbështetja e sipërmarrjeve shqiptare në transformimin e tyre të gjelbër dhe dixhital sipas rregullores evropiane të ESG-së, me një program transformimi të përshtatur dhe një mjet të drejtuar nga AI që ndjek progresin dhe ndikimin e tyre në ESG</t>
  </si>
  <si>
    <r>
      <rPr>
        <b/>
        <sz val="12"/>
        <rFont val="Calibri   "/>
      </rPr>
      <t>AIDA</t>
    </r>
    <r>
      <rPr>
        <sz val="12"/>
        <rFont val="Calibri   "/>
      </rPr>
      <t>, MEKI, MTM, MARD</t>
    </r>
  </si>
  <si>
    <t>Programi i përshtatur i transformimit në fuqi</t>
  </si>
  <si>
    <t>A. 4 Mbështetja e lidhjes së studiuesve shqiptarë me misionet e BE-së dhe ato globale (që synojnë kërkimin dhe inovacionin më të afërt me prioritetet në nivel lokal dhe kombëtar), për fokusimin e aktiviteteve të tyre në zgjidhjet konkrete të nevojshme për një transformim të shëndoshë të qëndrueshëm të vendit.</t>
  </si>
  <si>
    <t>Kërkuesit Shqiptarë pjesë e rrjetit të BE-së dhe Misioneve Globale</t>
  </si>
  <si>
    <t>A.5. Rritja e mundësive të rrjetëzimit dhe lehtësimi i përfshirjes së kompanive shqiptare në panairet ndërkombëtare.</t>
  </si>
  <si>
    <t>Numri i kompanive shqiptare që marrin pjesë në panairet ndërkombëtare</t>
  </si>
  <si>
    <t>A.6. Rigjallëroni qasjet ndaj diplomacisë ekonomike</t>
  </si>
  <si>
    <r>
      <rPr>
        <b/>
        <sz val="12"/>
        <rFont val="Calibri   "/>
      </rPr>
      <t>AIDA</t>
    </r>
    <r>
      <rPr>
        <sz val="12"/>
        <rFont val="Calibri   "/>
      </rPr>
      <t>, AIC, MEFA, MEKI, MTM, MARD</t>
    </r>
  </si>
  <si>
    <t>Numri i iniciativave të reja ose të rigjallëruara të diplomacisë ekonomike të zbatuara</t>
  </si>
  <si>
    <t>6 aktivitete</t>
  </si>
  <si>
    <t>A.7. Promovimi dhe mbështetja e partneriteteve strategjike, marrëveshjeve, bashkëpunimeve dhe shkëmbimit të njohurive ndërmjet enteve publike vendase dhe ndërkombëtare, me qëllim lehtësimin e transferimit të teknologjisë dhe ekspertizës në zhvillimin dhe vendosjen e teknologjive inovative</t>
  </si>
  <si>
    <r>
      <rPr>
        <b/>
        <sz val="12"/>
        <rFont val="Calibri   "/>
      </rPr>
      <t>AIC</t>
    </r>
    <r>
      <rPr>
        <sz val="12"/>
        <rFont val="Calibri   "/>
      </rPr>
      <t>, AIDA, MEKI, MTM, MARD</t>
    </r>
  </si>
  <si>
    <t>Numri i partneriteteve strategjike, marrëveshjeve dhe bashkëpunimeve të krijuara ndërmjet subjekteve publike vendase dhe ndërkombëtare</t>
  </si>
  <si>
    <t>A.8 Mbështetja e aktiviteteve të avokimit dhe lobimit në kuadrin e potencialit të lartë të BE-së dhe Platformës së Misioneve Globale, me synimin për të shfrytëzuar burimet e Misioneve për zbatimin e projekteve përkatëse në S3</t>
  </si>
  <si>
    <t>AIDA, MEKI, MTM, MARD</t>
  </si>
  <si>
    <t>Aktivitetet e mbështetura në kuadër të BE-së dhe Misioneve Globale</t>
  </si>
  <si>
    <t>ns</t>
  </si>
  <si>
    <t>M.2 Zhvillimi nga universitetet dhe organet kërkimore të aktiviteteve të Misionit të Tretë, duke përfshirë mbështetjen për spin-offs, dhe krijimin e një rrjeti kombëtar të ndërmjetësve të inovacionit si Qendrat e Inovacionit Industrial, Parqet Teknike dhe Grupet, ku palët e interesuara të heliksit të katërfishtë mund të bashkëpunojnë në mënyrë të qëndrueshme.</t>
  </si>
  <si>
    <t>A.1 Mbështetja e partneritetit midis universiteteve dhe sektorit të biznesit për të krijuar spin-off dhe qendra për zhvillim, kërkim dhe inovacion, duke përfshirë pjesëmarrës nga heliksi i katërfishtë.</t>
  </si>
  <si>
    <r>
      <rPr>
        <b/>
        <sz val="12"/>
        <rFont val="Calibri   "/>
      </rPr>
      <t>MAS</t>
    </r>
    <r>
      <rPr>
        <sz val="12"/>
        <rFont val="Calibri   "/>
      </rPr>
      <t>, MEKI, IAL</t>
    </r>
  </si>
  <si>
    <t>Numri i nënprodukteve dhe qendrave të inovacionit të krijuara</t>
  </si>
  <si>
    <t>3 nënprodukte të paktën 1 qendër inovacioni dhe 1 i lidhur ngushtë me BE-në dhe Misionet Globale që tërheqin burimet e Inovacionit Klimatik dhe sigurojnë një ndikim të gjerë territorial</t>
  </si>
  <si>
    <r>
      <t xml:space="preserve">Ndjekja e rritjes së nënprodukteve të suksesshme dhe krijimit dhe qëndrueshmërisë së ndërmjetësve të inovacionit si Qendrat e Inovacionit Industrial, Parqet Teknike dhe Grupimet. Vlerësimi i efektivitetit të bashkëpunimit ndërmjet palëve të interesuara të helikës së katërfishtë: akademia, industria, qeveria dhe shoqëria civile. Mbledhja e të dhënave për numrin dhe rritjen e </t>
    </r>
    <r>
      <rPr>
        <sz val="12"/>
        <color rgb="FFFF0000"/>
        <rFont val="Calibri   "/>
      </rPr>
      <t>nënprodukteve</t>
    </r>
    <r>
      <rPr>
        <sz val="12"/>
        <rFont val="Calibri   "/>
      </rPr>
      <t>, zhvillimin dhe suksesin operacional të qendrave dhe grupimeve të inovacionit, dhe shtrirjen e bashkëpunimit të palëve të interesuara përmes anketave, raporteve financiare dhe vlerësimeve cilësore.</t>
    </r>
  </si>
  <si>
    <t>70%</t>
  </si>
  <si>
    <t>A.2 Mbështetja e krijimit të qendrave industriale të inovacionit</t>
  </si>
  <si>
    <r>
      <rPr>
        <b/>
        <sz val="12"/>
        <rFont val="Calibri   "/>
      </rPr>
      <t>MEKI</t>
    </r>
    <r>
      <rPr>
        <sz val="12"/>
        <rFont val="Calibri   "/>
      </rPr>
      <t>. Min Shteti për Sipërmarrjen dhe Klimën e Biznesit</t>
    </r>
  </si>
  <si>
    <t>Numri i qendrave të inovacionit industrial të krijuar</t>
  </si>
  <si>
    <t>të paktën 1</t>
  </si>
  <si>
    <t>A.3 Krijimi i Teknoparkut të parë me fokus TIK Durana</t>
  </si>
  <si>
    <r>
      <rPr>
        <b/>
        <sz val="12"/>
        <rFont val="Calibri   "/>
      </rPr>
      <t>AIC</t>
    </r>
    <r>
      <rPr>
        <sz val="12"/>
        <rFont val="Calibri   "/>
      </rPr>
      <t>, MEKI</t>
    </r>
  </si>
  <si>
    <t>Krijohet Parku Teknologjik</t>
  </si>
  <si>
    <t>A.4 Krijimi i Zonës Ekonomike dhe Kulturore (ZEK)</t>
  </si>
  <si>
    <t>tbd</t>
  </si>
  <si>
    <t>Krijohet Zona e Lirë Ekonomike dhe Kulturore</t>
  </si>
  <si>
    <t>A.5 Krijimi i Teknoparkut dhe kampusit universitar në Tiranë</t>
  </si>
  <si>
    <r>
      <rPr>
        <b/>
        <sz val="12"/>
        <rFont val="Calibri   "/>
      </rPr>
      <t>AIC</t>
    </r>
    <r>
      <rPr>
        <sz val="12"/>
        <rFont val="Calibri   "/>
      </rPr>
      <t>, Bashkia Tiranë, IAL, MAS</t>
    </r>
  </si>
  <si>
    <t>Krijohet teknoparku dhe kampusi universitar në Tiranë</t>
  </si>
  <si>
    <t>A.6 Kryerja e një ekzaminimi dhe përditësimi gjithëpërfshirës të legjislacionit që rregullon parqet teknologjike dhe TEDA-t</t>
  </si>
  <si>
    <t>Legjislacioni i përditësuar dhe miratuar</t>
  </si>
  <si>
    <t>A.7 Prezantimi i dispozitave në ligjin për kërkimin shkencor që lejon ngritjen e qendrave të ekselencës dhe lehtëson pjesëmarrjen dhe bashkëpunimet ndërkombëtare në qendrat ndërkombëtare/rajonale të ekselencës</t>
  </si>
  <si>
    <r>
      <rPr>
        <b/>
        <sz val="12"/>
        <rFont val="Calibri   "/>
      </rPr>
      <t>Agjencia e Inovacionit dhe Ekselencës</t>
    </r>
    <r>
      <rPr>
        <sz val="12"/>
        <rFont val="Calibri   "/>
      </rPr>
      <t>, MEKI, MAS, NASRI</t>
    </r>
  </si>
  <si>
    <t>Dispozitat e paraqitura dhe miratuara</t>
  </si>
  <si>
    <t>A.9 Krijimi i qendrës së ekselencës në nanoteknologji në një qendër inovacioni në Berzhite</t>
  </si>
  <si>
    <r>
      <rPr>
        <b/>
        <sz val="12"/>
        <rFont val="Calibri   "/>
      </rPr>
      <t>MAS</t>
    </r>
    <r>
      <rPr>
        <sz val="12"/>
        <rFont val="Calibri   "/>
      </rPr>
      <t>, MEKI, Bashkia Tiranë, Agjencia e Inovacionit dhe Ekselencës</t>
    </r>
  </si>
  <si>
    <t>Themelimi i qendrës së ekselencës në nanoteknologji</t>
  </si>
  <si>
    <t>A.10 Krijimi i Qendrës Rajonale të Ekselencës për Shkenca Biomarine në Vlorë</t>
  </si>
  <si>
    <r>
      <rPr>
        <b/>
        <sz val="12"/>
        <rFont val="Calibri   "/>
      </rPr>
      <t>MAS</t>
    </r>
    <r>
      <rPr>
        <sz val="12"/>
        <rFont val="Calibri   "/>
      </rPr>
      <t>, MEKI, Bashkia Vlorë, Agjencia e Inovacionit dhe Ekselencës</t>
    </r>
  </si>
  <si>
    <t>Qendra Rajonale e Ekselencës për Shkenca Biomarine e krijuar në Vlorë</t>
  </si>
  <si>
    <t>A.11 Lehtësimi i zhvillimit të qendrave të reja të EIT (Instituti Europian i Inovacionit dhe Teknologjisë) KIC në Shqipëri, duke i dhënë përparësi atyre që përputhen me prioritetet strategjike S3</t>
  </si>
  <si>
    <r>
      <rPr>
        <b/>
        <sz val="12"/>
        <rFont val="Calibri   "/>
      </rPr>
      <t>MEKI</t>
    </r>
    <r>
      <rPr>
        <sz val="12"/>
        <rFont val="Calibri   "/>
      </rPr>
      <t>, Agjencia e Inovacionit dhe Ekselencës, MIE, MARD, MTM</t>
    </r>
  </si>
  <si>
    <t>procedurat dhe politikat rregullatore të hartuara për të lehtësuar ngritjen e qendrave të KIC të EIT (Instituti Europian i Inovacionit dhe Teknologjisë) në përputhje me prioritetet strategjike S3</t>
  </si>
  <si>
    <t>A.12 Mbështetja e rrjetit të bërthamave të inovacionit në administratën publike</t>
  </si>
  <si>
    <r>
      <rPr>
        <b/>
        <sz val="12"/>
        <rFont val="Calibri   "/>
      </rPr>
      <t>Agjencia e Inovacionit dhe Ekselencës</t>
    </r>
    <r>
      <rPr>
        <sz val="12"/>
        <rFont val="Calibri   "/>
      </rPr>
      <t>, Ministër i Shtetit për Administratën Publike DAP</t>
    </r>
  </si>
  <si>
    <t>Numri i programeve për ndërtimin e kapaciteteve dhe burimeve të ofruara për bërthamat ekzistuese të inovacionit në administratën publike</t>
  </si>
  <si>
    <t>2 trajnime</t>
  </si>
  <si>
    <t>A.13 Mbështetja për krijimin e grupimeve në zonat prioritare S3</t>
  </si>
  <si>
    <r>
      <rPr>
        <b/>
        <sz val="12"/>
        <rFont val="Calibri   "/>
      </rPr>
      <t>MEKI</t>
    </r>
    <r>
      <rPr>
        <sz val="12"/>
        <rFont val="Calibri   "/>
      </rPr>
      <t>, MIE, MTM, MARD, MAS, NASRI</t>
    </r>
  </si>
  <si>
    <t>Nr i grupimeve të krijuara</t>
  </si>
  <si>
    <t>të paktën 3 grupe</t>
  </si>
  <si>
    <t>A.14 Rishikimi i kuadrit ligjor për të mbështetur krijimin e grupimeve dhe përfshirja e dispozitave në ligjin për kërkimin shkencor</t>
  </si>
  <si>
    <r>
      <rPr>
        <b/>
        <sz val="12"/>
        <rFont val="Calibri   "/>
      </rPr>
      <t>MAS</t>
    </r>
    <r>
      <rPr>
        <sz val="12"/>
        <rFont val="Calibri   "/>
      </rPr>
      <t>, MEKI, NASRI</t>
    </r>
  </si>
  <si>
    <t>dispozitat ligjore të rishikuara dhe të përditësuara për të mbështetur krijimin e grupimeve</t>
  </si>
  <si>
    <t>M.3 Sigurimi i qasjes më të lehtë në Shërbimin e Biznesit Intensiv të Njohurive (KIBS) dhe përputhje më e mirë e kërkesës së NVM-ve për inovacion dhe nxitja e shpërndarjes së inovacioneve teknologjike nëpër sektorë dhe territor</t>
  </si>
  <si>
    <t>A.1 Krijoni një platformë të centralizuar në internet që u ofron NVM-ve akses në Shërbimet e Biznesit Intensiv të Njohurive (KIBS). Kjo platformë do të ofrojë një drejtori gjithëpërfshirëse të ofruesve të shërbimeve, burimeve dhe mjeteve për të mbështetur SME-të në gjetjen e partnerëve dhe shërbimeve të duhura të inovacionit.</t>
  </si>
  <si>
    <r>
      <rPr>
        <b/>
        <sz val="12"/>
        <rFont val="Calibri   "/>
      </rPr>
      <t>MEKI</t>
    </r>
    <r>
      <rPr>
        <sz val="12"/>
        <rFont val="Calibri   "/>
      </rPr>
      <t>, AIDA, Ministre e Shtetit për Sipërmarrjen dhe Klimën e Biznesit</t>
    </r>
  </si>
  <si>
    <t>Platforma e themeluar Numri i NVM-ve të regjistruara dhe duke përdorur në mënyrë aktive platformën KIBS për mbështetjen e inovacionit.</t>
  </si>
  <si>
    <t>të paktën 30 NVM</t>
  </si>
  <si>
    <t>Rritje në përqindje në NVM-të që përdorin Shërbimet e Biznesit Intensiv të Njohurive (KIBS)</t>
  </si>
  <si>
    <t>60%</t>
  </si>
  <si>
    <t>A.2. Organizimi i aktiviteteve të rregullta të përputhjes së inovacionit, të tilla si seminare dhe sesione rrjetëzimi, ku NVM-të mund të takohen me ofruesit e KIBS-it, të mësojnë rreth inovacioneve teknologjike dhe të eksplorojnë mundësitë e bashkëpunimit. Këto aktivitete duhet të jenë specifike për sektorin dhe të mbulojnë rajone të ndryshme për të siguruar pjesëmarrje të gjerë.</t>
  </si>
  <si>
    <t>Numri i aktiviteteve të organizuara për përputhjen e inovacionit dhe numri i NVM-ve pjesëmarrëse në këto aktivitete</t>
  </si>
  <si>
    <t>1 aktivitet/vit</t>
  </si>
  <si>
    <t>Totali SO1.2</t>
  </si>
  <si>
    <t>Objektivi specifik 1.3 Përcaktimi i një kuadri të shëndoshë politikash industriale/inovative me qëllim të krijimit të një klime të favorshme biznesi për kompanitë për të zhvilluar kërkimin dhe inovacionin</t>
  </si>
  <si>
    <t>M.1 Rishikimi i skemave nxitëse që synojnë promovimin e fushave prioritare të S3 me masa ndihme specifike dhe duke futur dispozita që mbështesin investimet e sektorit privat në kërkimin dhe inovacionin,</t>
  </si>
  <si>
    <t>A.1. Kryerja e një rishikimi dhe vlerësimi të detajuar të skemave aktuale stimuluese që synojnë fushat prioritare S3, duke përfshirë ato të parashikuara në planin e veprimit. Kjo përfshin analizimin e efektivitetit të masave ekzistuese, identifikimin e boshllëqeve dhe barrierave dhe mbledhjen e reagimeve nga palët e interesuara në sektorin privat.</t>
  </si>
  <si>
    <r>
      <t>MEKI,</t>
    </r>
    <r>
      <rPr>
        <sz val="12"/>
        <rFont val="Calibri  "/>
      </rPr>
      <t>MF</t>
    </r>
  </si>
  <si>
    <t>Rishikimi i skemave nxitëse dhe gjenerimi i raporteve të vlerësimit.</t>
  </si>
  <si>
    <t>Rritja e investimeve të sektorit privat në kërkim dhe inovacion brenda fushave prioritare të S3, e matur si përqindje e investimeve totale në këto fusha krahasuar me vitin bazë.</t>
  </si>
  <si>
    <t>20%</t>
  </si>
  <si>
    <t>A2. Bazuar në gjetjet e vlerësimit, hartoni dhe zbatoni programe të reja nxitëse të përshtatura posaçërisht për të inkurajuar investimet e sektorit privat në kërkime dhe inovacione brenda fushave prioritare S3. Kjo mund të përfshijë stimuj tatimorë, grante, subvencione dhe mundësi partneriteti publiko-privat.</t>
  </si>
  <si>
    <t xml:space="preserve">Programi i zhvilluar dhe lancuar. Numri i kompanive private  që investojnë në kërkime dhe inovacione duke përdorur programin nxitës 
</t>
  </si>
  <si>
    <t>10 biznese/vit</t>
  </si>
  <si>
    <t>M.2 Miratimi i politikave fiskale të qëndrueshme</t>
  </si>
  <si>
    <t>A.1 Krijimi i një platforme për investimet e huaja “Connect Albania”.</t>
  </si>
  <si>
    <r>
      <t>MEKI,</t>
    </r>
    <r>
      <rPr>
        <sz val="12"/>
        <rFont val="Calibri  "/>
      </rPr>
      <t>AIDA</t>
    </r>
  </si>
  <si>
    <t>Platforma e krijuar dhe funksionale</t>
  </si>
  <si>
    <t>Matja e rritjes së investimeve të huaja në aktivitetet e kërkimit dhe zhvillimit (R&amp;D) - si një ndryshim në përqindje nga viti bazë.</t>
  </si>
  <si>
    <t>A.2 Lobimi për tërheqjen e investimeve të huaja</t>
  </si>
  <si>
    <r>
      <rPr>
        <b/>
        <sz val="12"/>
        <rFont val="Calibri  "/>
      </rPr>
      <t>MEKI,</t>
    </r>
    <r>
      <rPr>
        <sz val="12"/>
        <rFont val="Calibri  "/>
      </rPr>
      <t>AIDA, AIC</t>
    </r>
  </si>
  <si>
    <t>Numri i marrëveshjeve me investitorët</t>
  </si>
  <si>
    <t>M.3 Përcaktimi i një kuadri legjislativ dhe rregullator të përafruar me standardin e BE-së dhe që mund të inkurajojë investimet nga kompanitë vendase dhe investimet e huaja dhe zhvillimin e grupimeve</t>
  </si>
  <si>
    <t>A.1 Hartimi dhe miratimi i dokumentit për Politikën Industriale</t>
  </si>
  <si>
    <r>
      <rPr>
        <b/>
        <sz val="12"/>
        <rFont val="Calibri  "/>
      </rPr>
      <t>MEKI,</t>
    </r>
    <r>
      <rPr>
        <sz val="12"/>
        <rFont val="Calibri  "/>
      </rPr>
      <t>MIE</t>
    </r>
  </si>
  <si>
    <t>Miratohet dokumenti për politikën industriale</t>
  </si>
  <si>
    <t>Rritja e numrit të investimeve të reja vendase dhe të huaja në sektorët e synuar,</t>
  </si>
  <si>
    <t>A.2. Organizimi i një seri seminaresh konsultimi me palët e interesuara që përfshijnë përfaqësues nga kompanitë vendase, investitorë të huaj, ekspertë ligjorë dhe agjenci qeveritare përkatëse. Qëllimi është të mblidhen të dhëna dhe rekomandime për përafrimin e kornizës legjislative dhe rregullatore me standardet e BE-së. Bazuar në reagimet dhe praktikat më të mira, hartoni një kuadër gjithëpërfshirës legjislativ dhe rregullator që inkurajon investimet.</t>
  </si>
  <si>
    <r>
      <rPr>
        <b/>
        <sz val="12"/>
        <rFont val="Calibri  "/>
      </rPr>
      <t>MEKI</t>
    </r>
    <r>
      <rPr>
        <sz val="12"/>
        <rFont val="Calibri  "/>
      </rPr>
      <t>, AIDA, Ministre e Shtetit për Sipërmarrjen dhe Klimën e Biznesit</t>
    </r>
  </si>
  <si>
    <t>Numri i seminareve konsultative me palët e interesuara të zhvilluara. Është hartuar dhe shqyrtuar draft dokumenti i kornizës legjislative dhe rregullative.</t>
  </si>
  <si>
    <t>20 seminare</t>
  </si>
  <si>
    <t>M.4 Thjeshtim i fortë i procedurave për fillimin e investimeve të biznesit</t>
  </si>
  <si>
    <t>A.1. Krijimi i një portali online me një ndalesë që integron të gjitha procedurat e nevojshme për fillimin e një investimi biznesi. Ky portal duhet të ofrojë një proces të thjeshtuar për regjistrimin e biznesit, licencimin, lejet dhe kërkesat e tjera rregullatore, duke e bërë më të lehtë për investitorët të kryejnë të gjithë hapat e nevojshëm në një vend.</t>
  </si>
  <si>
    <t>U krijua portali online me një ndalesë për regjistrim dhe licencim</t>
  </si>
  <si>
    <t>Reduktimi i kohës mesatare dhe numrit të hapave të nevojshëm për fillimin e një biznesi, i matur para dhe pas zbatimit të procedurave të thjeshtuara.</t>
  </si>
  <si>
    <t>të paktën 50%</t>
  </si>
  <si>
    <t>A.2. Hartoni dhe zbatoni një proces miratimi të shpejtë për investimet e biznesit, veçanërisht për sektorët e identifikuar si prioritete strategjike. Kjo mund të përfshijë ngritjen e ekipeve të dedikuara për të trajtuar aplikacionet me shpejtësi, duke reduktuar kohën e pritjes për miratime dhe duke ofruar udhëzime dhe mbështetje të qarta për aplikantët.</t>
  </si>
  <si>
    <r>
      <rPr>
        <b/>
        <sz val="12"/>
        <rFont val="Calibri  "/>
      </rPr>
      <t>MEKI</t>
    </r>
    <r>
      <rPr>
        <sz val="12"/>
        <rFont val="Calibri  "/>
      </rPr>
      <t>,MF, AIDA, Ministre e Shtetit për Sipërmarrjen dhe Klimën e Biznesit</t>
    </r>
  </si>
  <si>
    <t>procesi i miratimit të shpejtë për investimet e biznesit të projektuara dhe të zbatuara</t>
  </si>
  <si>
    <t>M.5 Prezantimi i një paketë mjetesh politikash për të mbështetur bizneset në aksesin e fondeve publike të dedikuara për Kërkim dhe Zhvillim, duke përfshirë krijimin e platformave informative dhe një strategjie të dedikuar komunikimi</t>
  </si>
  <si>
    <t>A.1. Krijimi një platformë informative online që ofron informacion të plotë mbi mundësitë e financimit publik kushtuar kërkimit dhe inovacionit (R&amp;I). Kjo platformë duhet të përfshijë udhëzime mbi procedurat e aplikimit, kriteret e përshtatshmërisë, afatet dhe informacionin e kontaktit për ndihmë të mëtejshme. Ai gjithashtu duhet të paraqesë histori suksesi dhe praktika më të mira për të inkurajuar më shumë biznese të aplikojnë.</t>
  </si>
  <si>
    <r>
      <rPr>
        <b/>
        <sz val="12"/>
        <rFont val="Calibri  "/>
      </rPr>
      <t>MAS,</t>
    </r>
    <r>
      <rPr>
        <sz val="12"/>
        <rFont val="Calibri  "/>
      </rPr>
      <t>NASRI, MEKI</t>
    </r>
  </si>
  <si>
    <t>Krijimi i platformës online  . Numri i bizneseve të regjistruara dhe që përdorin në mënyrë aktive platformën online.</t>
  </si>
  <si>
    <t>të paktën 50 biznese</t>
  </si>
  <si>
    <t>Rritja e numrit të bizneseve që aksesojnë me sukses financimin publik për kërkimin dhe inovacionin</t>
  </si>
  <si>
    <t>A2. Zhvillimi dhe ekzekutimi i një strategjie komunikimi të dedikuar për të rritur ndërgjegjësimin në lidhje me fondet publike të disponueshme të BE-së për R&amp;I. Kjo strategji duhet të përfshijë organizimin e webinareve, seminareve dhe sesioneve informative, si dhe shfrytëzimin e mediave sociale, buletineve dhe mjeteve të tjera të marketingut dixhital për të arritur një audiencë të gjerë të aplikantëve të mundshëm.</t>
  </si>
  <si>
    <t>Numri i webinareve, seminareve dhe sesioneve informative, mediave sociale dhe buletineve, mjeteve të marketingut dixhital</t>
  </si>
  <si>
    <t>M.6 Forcimi i kuadrit nxitës për R&amp;I drejtuar drejt futjes ndërsektoriale të praktikave dhe proceseve miqësore me mjedisin dhe të qëndrueshëm dhe drejt adoptimit të zgjidhjeve teknologjike dixhitale, si në sektorin privat ashtu edhe në atë publik</t>
  </si>
  <si>
    <t>A.1 Mbështetja zgjidhje inovative që mundësojnë dhe zhvillojnë procese dhe teknologji miqësore me mjedisin</t>
  </si>
  <si>
    <r>
      <rPr>
        <b/>
        <sz val="12"/>
        <rFont val="Calibri  "/>
      </rPr>
      <t>MTM</t>
    </r>
    <r>
      <rPr>
        <sz val="12"/>
        <rFont val="Calibri  "/>
      </rPr>
      <t>, MEKI</t>
    </r>
  </si>
  <si>
    <t>Numri i proceseve dhe teknologjive miqësore me mjedisin e zhvilluar dhe zbatuar.</t>
  </si>
  <si>
    <t>të paktën 5 biznese në vit marrin grante për zhvillimin e teknologjive të reja</t>
  </si>
  <si>
    <t>Rritja e numrit të subjekteve të sektorit privat dhe publik që adoptojnë praktika eko-miqësore dhe të qëndrueshme dhe zgjidhje teknologjike dixhitale</t>
  </si>
  <si>
    <t>50%</t>
  </si>
  <si>
    <t>A.2 Nxitja e adoptimit të teknologjive të avancuara dhe inovative, së bashku me zgjidhjet dixhitale, për të rritur efikasitetin e procesit, automatizimin dhe qëndrueshmërinë mjedisore, duke tejkaluar gjithashtu kapitalin e kufizuar njerëzor dhe fuqinë punëtore</t>
  </si>
  <si>
    <r>
      <rPr>
        <b/>
        <sz val="12"/>
        <rFont val="Calibri  "/>
      </rPr>
      <t>MIE</t>
    </r>
    <r>
      <rPr>
        <sz val="12"/>
        <rFont val="Calibri  "/>
      </rPr>
      <t>, MTM, MEKI</t>
    </r>
  </si>
  <si>
    <t>Numri i bizneseve që adoptojnë teknologji të avancuara dhe inovative.</t>
  </si>
  <si>
    <t>të paktën 10 biznese/vit</t>
  </si>
  <si>
    <t>A3 Mbështetja e zhvillimit të grupimeve ekonomike territoriale për rezistencën ndaj klimës (CResCCo) në kuadrin e BE-së dhe Misioneve Globale. Çështja Shqiptare CresCCo do të zgjerohet më pas në nivel BE dhe global si një praktikë e avancuar e agregimit publik-privat në nivel territorial që mundëson elasticitetin e ESG.</t>
  </si>
  <si>
    <r>
      <rPr>
        <b/>
        <sz val="12"/>
        <rFont val="Calibri  "/>
      </rPr>
      <t>MEKI,</t>
    </r>
    <r>
      <rPr>
        <sz val="12"/>
        <rFont val="Calibri  "/>
        <charset val="1"/>
      </rPr>
      <t>MTE</t>
    </r>
  </si>
  <si>
    <t>Nr i grupimeve territoriale</t>
  </si>
  <si>
    <t>të paktën 3 grupime territoriale</t>
  </si>
  <si>
    <t>A.4 Krijimi i programeve të dhënies së çmimeve për idetë dhe proceset inovative brenda administratës publike</t>
  </si>
  <si>
    <r>
      <rPr>
        <b/>
        <sz val="12"/>
        <rFont val="Calibri  "/>
      </rPr>
      <t>Ministri i Shtetit për Administratën Publike,</t>
    </r>
    <r>
      <rPr>
        <sz val="12"/>
        <rFont val="Calibri  "/>
      </rPr>
      <t>MEKI</t>
    </r>
  </si>
  <si>
    <t>Numri i çmimeve për ide dhe procese novatore brenda administratës publike.</t>
  </si>
  <si>
    <t>5 çmime / vit</t>
  </si>
  <si>
    <t>A.5 Nxitja e patentave të reja të regjistruara në Shqipëri</t>
  </si>
  <si>
    <r>
      <rPr>
        <b/>
        <sz val="12"/>
        <rFont val="Calibri  "/>
      </rPr>
      <t>DPPI</t>
    </r>
    <r>
      <rPr>
        <sz val="12"/>
        <rFont val="Calibri  "/>
      </rPr>
      <t>, MEKI</t>
    </r>
  </si>
  <si>
    <t>Numri i patentave të reja të regjistruara çdo vit.</t>
  </si>
  <si>
    <t>të paktën 5 patenta të reja/vit</t>
  </si>
  <si>
    <t>A.6 Nxitja e kompanive që investojnë në R &amp; I dhe ato që investojnë në kërkim dhe arsim</t>
  </si>
  <si>
    <r>
      <rPr>
        <b/>
        <sz val="12"/>
        <rFont val="Calibri  "/>
      </rPr>
      <t>MEKI</t>
    </r>
    <r>
      <rPr>
        <sz val="12"/>
        <rFont val="Calibri  "/>
      </rPr>
      <t>, MAS</t>
    </r>
  </si>
  <si>
    <t>numri i kompanive të sektorit privat të stimuluara për investime në K&amp;I dhe kërkime dhe arsimim.</t>
  </si>
  <si>
    <t>të paktën 20 biznese/vit</t>
  </si>
  <si>
    <t>A.7 Zbatimi i një sistemi çmimesh të niveleve për shkencëtarët që publikojnë në revista të njohura, ku shpërblimet rriten me faktorin e ndikimit të revistës, duke filluar nga ato me një faktor ndikimi më shumë se 3</t>
  </si>
  <si>
    <r>
      <rPr>
        <b/>
        <sz val="12"/>
        <rFont val="Calibri  "/>
      </rPr>
      <t>MAS</t>
    </r>
    <r>
      <rPr>
        <sz val="12"/>
        <rFont val="Calibri  "/>
      </rPr>
      <t>, NASRI</t>
    </r>
  </si>
  <si>
    <t>Numri i çmimeve të dhëna shkencëtarëve bazuar në faktorin e ndikimit të publikimit.</t>
  </si>
  <si>
    <t>të paktën 10 çmime / vit</t>
  </si>
  <si>
    <t>A.8 Rishikimi i kuadrit ligjor për të lehtësuar procedurat burokratike për projektet kombëtare dhe të BE-së</t>
  </si>
  <si>
    <r>
      <rPr>
        <b/>
        <sz val="12"/>
        <rFont val="Calibri  "/>
      </rPr>
      <t>MEKI</t>
    </r>
    <r>
      <rPr>
        <sz val="12"/>
        <rFont val="Calibri  "/>
      </rPr>
      <t>, MAS, NASRI</t>
    </r>
  </si>
  <si>
    <t>Ndryshimet ligjore dhe rregullatore të zbatuara për të thjeshtuar procedurat e projektit.</t>
  </si>
  <si>
    <t>A.9 Zbatimi i lëndëve të reja kurrikulare të fokusuara në legjislacionin për teknologjitë e avancuara në programet universitare, duke vënë theksin në zbatimin praktik të këtyre teknologjive.</t>
  </si>
  <si>
    <r>
      <rPr>
        <b/>
        <sz val="12"/>
        <rFont val="Calibri  "/>
      </rPr>
      <t>MAS</t>
    </r>
    <r>
      <rPr>
        <sz val="12"/>
        <rFont val="Calibri  "/>
      </rPr>
      <t>, IAL, ASCAL,</t>
    </r>
  </si>
  <si>
    <t>Numri i lëndëve të reja kurrikulare të futura në programet universitare.</t>
  </si>
  <si>
    <t>10 kurrikula të reja në vit</t>
  </si>
  <si>
    <t>A.10 Nxitja e kërkimit në lidhje me aplikimin e teknologjive të reja</t>
  </si>
  <si>
    <r>
      <rPr>
        <b/>
        <sz val="12"/>
        <rFont val="Calibri  "/>
      </rPr>
      <t>MAS</t>
    </r>
    <r>
      <rPr>
        <sz val="12"/>
        <rFont val="Calibri  "/>
      </rPr>
      <t>, NASRI, IAL</t>
    </r>
  </si>
  <si>
    <t>Numri i projekteve kërkimore të financuara në lidhje me teknologjitë e reja.</t>
  </si>
  <si>
    <t>të paktën 3 projekte</t>
  </si>
  <si>
    <t>A.11 Mbështetja për transferimin e njohurive dhe ofron programe trajnimi të fokusuara në përqafimin dhe zbatimin e avancimeve të reja teknologjike.</t>
  </si>
  <si>
    <t>Numri i personave që ndjekin programet e trajnimit të kryera</t>
  </si>
  <si>
    <t>100 persona/vit</t>
  </si>
  <si>
    <t>A.12 Mbështetja e partneriteteve strategjike, marrëveshjeve, bashkëpunimeve dhe shkëmbimeve ndërmjet subjekteve publike në Shqipëri dhe enteve ndërkombëtare për të lehtësuar transferimin e njohurive dhe teknologjisë, thelbësore për zhvillimin dhe zbatimin e teknologjive inovative.</t>
  </si>
  <si>
    <r>
      <rPr>
        <b/>
        <sz val="12"/>
        <rFont val="Calibri  "/>
      </rPr>
      <t>MAS</t>
    </r>
    <r>
      <rPr>
        <sz val="12"/>
        <rFont val="Calibri  "/>
      </rPr>
      <t>, MEKI, NASRI, IAL</t>
    </r>
  </si>
  <si>
    <t>Numri i partneriteteve, marrëveshjeve, bashkëpunimeve dhe shkëmbimeve ndërmjet subjekteve publike në Shqipëri dhe subjekteve ndërkombëtare të mbështetura</t>
  </si>
  <si>
    <t>të paktën 5 marrëveshje partneriteti</t>
  </si>
  <si>
    <t>TOTALI PO 1.3</t>
  </si>
  <si>
    <t xml:space="preserve">Objektivi i Përcaktuar 1.4: Shfrytëzimi i teknologjive të avancuara, përfshirë AI, imazhe satelitore dhe të dhëna nga UAV, për të nxitur inovacionin, për të përmirësuar proceset e marrjes së vendimeve dhe për të vlerësuar potencialin shkencor dhe inovativ, duke integruar të dhëna statistikore të cilësisë së lartë për të monitoruar dhe përmirësuar efektivisht prioritetet e Strategjisë së Specializimit Inteligjent (S3).
</t>
  </si>
  <si>
    <t>M.1 Lehtësimi i adoptimit dhe integrimit të përgjegjshëm të sistemeve/vemijeve ajrore pa pilot (UAS/UAV) duke siguruar përputhshmërinë rregullatore dhe nxitjen e inovacionit në përputhje me prioritetet e Specializimit Inteligjent</t>
  </si>
  <si>
    <t>A.1 Miratimi dhe zbatimi i një kuadri ligjor për regjistrimin dhe funksionimin e Sistemeve/Mjeteve Ajrore Pa pilot (UAS/UAV) që përputhet me standardet e Bashkimit Evropian, shoqëruar me një rishikim gjithëpërfshirës të kodit të aviacionit</t>
  </si>
  <si>
    <r>
      <t>Autoriteti i Aviacionit Civil,</t>
    </r>
    <r>
      <rPr>
        <sz val="12"/>
        <rFont val="Calibri  "/>
      </rPr>
      <t>MM</t>
    </r>
  </si>
  <si>
    <t>kuadri ligjor i miratuar</t>
  </si>
  <si>
    <t>përqindja e industrive që raportojnë integrim të suksesshëm dhe përdorim inovativ të UAS çdo vit.</t>
  </si>
  <si>
    <t>A.2 Krijimi i objekteve të dedikuara të testimit për vendosjen dhe vlerësimin e teknologjive dhe programeve në zhvillim</t>
  </si>
  <si>
    <r>
      <t>Autoriteti i Aviacionit Civil,</t>
    </r>
    <r>
      <rPr>
        <sz val="12"/>
        <rFont val="Calibri  "/>
      </rPr>
      <t xml:space="preserve">Universiteti Politeknik i Tiranës, Kompanitë e përfshira në prodhim UAV/UAS, Drejtoria e pergjithshme e patentave  </t>
    </r>
  </si>
  <si>
    <t>tbd vitin e ardhshëm pas një vlerësimi të parë</t>
  </si>
  <si>
    <t>identifikimi i vendndodhjes, ndërtimi i objekteve, testimi i pajisjeve pjesë e objektit zhvillon dhe miraton metodologjinë e testimit, Objektet e krijuara të testimit</t>
  </si>
  <si>
    <t>A.3 Krijimi i një akademie të specializuar të dedikuar për ofrimin e trajnimeve në funksionimin dhe përdorimi i UAS/UAV</t>
  </si>
  <si>
    <r>
      <rPr>
        <b/>
        <sz val="12"/>
        <rFont val="Calibri  "/>
      </rPr>
      <t>Autoriteti i Aviacionit Civil</t>
    </r>
    <r>
      <rPr>
        <sz val="12"/>
        <rFont val="Calibri  "/>
      </rPr>
      <t>, Universiteti Politeknik, MASH MEKI</t>
    </r>
  </si>
  <si>
    <t>nr. i organizatave të certifikuara dhe të mbikëqyrura në përputhje me rregullat në fuqi në fuqi. Krijimi i Akademisë Lëshimi i licencave të para për operatorët UAV/UAS</t>
  </si>
  <si>
    <t>të paktën 3 organizata të certifikuara</t>
  </si>
  <si>
    <t>A.4 Fillimi i një proces regjistrimi për UAS/UAV dhe zhvilloni një platformë gjithëpërfshirëse të aksesueshme për të gjithë operatorët UAS/UAV për planifikimin dhe menaxhimin e operacioneve UAS/UAV</t>
  </si>
  <si>
    <r>
      <rPr>
        <b/>
        <sz val="12"/>
        <rFont val="Calibri  "/>
      </rPr>
      <t>Autoriteti i Aviacionit Civil</t>
    </r>
    <r>
      <rPr>
        <sz val="12"/>
        <rFont val="Calibri  "/>
      </rPr>
      <t>, MIE Albcontroll, MM, MPB</t>
    </r>
  </si>
  <si>
    <t>platforma në vend dhe funksionale</t>
  </si>
  <si>
    <t>A.5 Zhvillimi i hartës së rrezikut që përcakton zonat e sigurta (të gjelbra) dhe të kufizuara (të kuqe) për operacionet me dron.</t>
  </si>
  <si>
    <t>Autoriteti i Aviacionit Civil</t>
  </si>
  <si>
    <t>të gjitha zonat e gjelbra dhe të kuqe të identifikuara, të miratuara dhe të integruara në platformë</t>
  </si>
  <si>
    <t>A.6 Prezantimi i fushatave për të edukuar publikun rreth rreziqeve dhe avantazheve të mundshme që lidhen me përdorimin e dronëve dhe teknologjive të tjera të avancuara</t>
  </si>
  <si>
    <r>
      <rPr>
        <b/>
        <sz val="12"/>
        <rFont val="Calibri  "/>
      </rPr>
      <t>Autoriteti i Aviacionit Civil</t>
    </r>
    <r>
      <rPr>
        <sz val="12"/>
        <rFont val="Calibri  "/>
      </rPr>
      <t>, MIE, MES, MEKI</t>
    </r>
  </si>
  <si>
    <t>nr i UAS/UAV i regjistruar deri në vitin 2027 nr i UAS/UAV i regjistruar deri në vitin 2030</t>
  </si>
  <si>
    <t>të paktën 500 UAS/UAV të regjistruara deri në vitin 2027 të paktën 750 UAS/UAV të regjistruara deri në vitin 2031</t>
  </si>
  <si>
    <t>A.7 Kryerja e një rivlerësimi dhe rishikimi gjithëpërfshirës të ligjit për privatësinë për të përfshirë konsideratat që lidhen me përdorimin e teknologjive të avancuara.</t>
  </si>
  <si>
    <r>
      <rPr>
        <b/>
        <sz val="12"/>
        <rFont val="Calibri  "/>
      </rPr>
      <t>Autoriteti i Aviacionit Civil</t>
    </r>
    <r>
      <rPr>
        <sz val="12"/>
        <rFont val="Calibri  "/>
      </rPr>
      <t>, Komisioner për të drejtën e informacionit dhe privatësisë së të dhënave</t>
    </r>
  </si>
  <si>
    <t>Studim mbi nevojat për ndryshimin e legjislacionit bazuar në praktikat më të mira Legjislacioni i përditësuar dhe miratuar</t>
  </si>
  <si>
    <t>A.8 Paraqitja e dispozitave për vendosjen e gjobave për përdorimin jo të duhur të UAS/UAV dhe teknologjive të tjera të sofistikuara.</t>
  </si>
  <si>
    <t>Kodi i aviacionit shqiptar i ndryshuar duke përfshirë procedurat për zbatimin e qartë të identifikuar</t>
  </si>
  <si>
    <t>A.9 Prezantimi dhe zbatimi i masave ligjore për të mbrojtur zonat e ndjeshme si aeroportet, duke përfshirë dispozitat për përgjimin e UAS/UAV të paautorizuar ose të paregjistruar</t>
  </si>
  <si>
    <r>
      <rPr>
        <b/>
        <sz val="12"/>
        <rFont val="Calibri  "/>
      </rPr>
      <t>Ministria e Mbrojtjes,</t>
    </r>
    <r>
      <rPr>
        <sz val="12"/>
        <rFont val="Calibri  "/>
      </rPr>
      <t>Autoriteti i Aviacionit Civil, Albcontrol, MIE, Autoritetet e Aeroporteve</t>
    </r>
  </si>
  <si>
    <t>masat ligjore të vendosura dhe të miratuara</t>
  </si>
  <si>
    <t>A.10 Lehtësimi i përpjekjeve bashkëpunuese ndërmjet agjencive qeveritare, universiteteve dhe institucioneve të tjera të trajnimit dhe kërkimit dhe zhvillimit, për trajnimin, certifikimin dhe kërkimin dhe zhvillimin e UAS/UAV, duke i miratuar këto institucione si ofrues zyrtarë të trajnimit dhe K&amp;Zh</t>
  </si>
  <si>
    <r>
      <rPr>
        <b/>
        <sz val="12"/>
        <rFont val="Calibri  "/>
      </rPr>
      <t>Autoriteti i Aviacionit Civil</t>
    </r>
    <r>
      <rPr>
        <sz val="12"/>
        <rFont val="Calibri  "/>
      </rPr>
      <t>, IAL, MASH, MEKI, NAVETQ</t>
    </r>
  </si>
  <si>
    <t>Nr i bashkëpunimeve të realizuara</t>
  </si>
  <si>
    <t>të paktën 6 bashkëpunime të realizuara</t>
  </si>
  <si>
    <t>A.11 Ofrimi i stimujve si për sektorin publik ashtu edhe për atë privat për zhvillimin dhe adoptimin e teknologjive të avancuara, duke përfshirë sistemet që kundërshtojnë UAS/UAV, dhe integrimin e të dhënave që rrjedhin nga UAS/UAV dhe burimet satelitore</t>
  </si>
  <si>
    <r>
      <rPr>
        <b/>
        <sz val="12"/>
        <rFont val="Calibri  "/>
      </rPr>
      <t>MIE</t>
    </r>
    <r>
      <rPr>
        <sz val="12"/>
        <rFont val="Calibri  "/>
      </rPr>
      <t>, MEKI, Autoriteti i Aviacionit Civil, Autoriteti i Mbrojtjes Civile, MM, MBZHR, MTE, MHSP, MPB, Autoriteti Postar</t>
    </r>
  </si>
  <si>
    <t>nr e subjekteve të mbështetura</t>
  </si>
  <si>
    <t>të paktën 50</t>
  </si>
  <si>
    <t>M.2 Rritja e përdorimit të teknologjive të avancuara dhe AI ​​për monitorimin proaktiv mjedisor dhe gatishmërinë ndaj fatkeqësive, duke synuar mbrojtjen e komuniteteve dhe ekosistemeve, dhe për vendimmarrje të përmirësuar dhe planifikim të informuar të zhvillimit duke u fokusuar në prioritetet S3</t>
  </si>
  <si>
    <t>A.1 Ofrimi i mbështetjeve teknike për analizën e kostos dhe marketingun e shërbimeve dhe produkteve që rrjedhin nga teknologjitë e avancuara, duke iu përmbajtur direktivës së BE-së për ofrimin pa pagesë të të dhënave me vlerë të madhe</t>
  </si>
  <si>
    <t>Autoriteti Shtetëror për Informacionin Gjeohapësinor (ASIG)</t>
  </si>
  <si>
    <t>analiza e kostos së realizuar dhe marketingu i shërbimeve dhe produkteve</t>
  </si>
  <si>
    <t>Rritja e zbatimit të AI dhe zgjidhjeve të avancuara teknologjike për monitorimin e mjedisit dhe gatishmërinë ndaj fatkeqësive,</t>
  </si>
  <si>
    <t>A. 2 Zhvillimi i një mjeti teknologjik për menaxhimin e trafikut që funksionon si demonstrues i sistemit në kuadër të BE-së dhe misioneve globale. Ai mbledh një gamë të gjerë të dhënash socio-ekonomike të dobishme për të mundësuar një politikëbërje të bazuar nga të dhënat dhe zhvillimin e emetimeve të GS. Ai monitoron aspekte të tilla si cilësia e ajrit, por gjithashtu ndan informacione për shërbimet kryesore publike për qytetarët</t>
  </si>
  <si>
    <r>
      <t>Autoriteti Shtetëror për Informacionin Gjeohapësinor (ASIG),</t>
    </r>
    <r>
      <rPr>
        <sz val="12"/>
        <rFont val="Calibri  "/>
      </rPr>
      <t>MIE</t>
    </r>
  </si>
  <si>
    <t xml:space="preserve">Mjetet teknike </t>
  </si>
  <si>
    <t>të paktën në 3 qytete të mëdha dhe 2 destinacione turistike</t>
  </si>
  <si>
    <t>A.3 Prezantimi i një paketë gjithëpërfshirëse shërbimesh dhe produktesh si për sektorin publik ashtu edhe për atë privat, duke shfrytëzuar imazhet e marra nga teknologjitë më të fundit si satelitët, UAS/UAV-të dhe kamerat dixhitale 360 ​​gradë. Përdorni fuqinë e AI për të analizuar imazhet satelitore, duke parashikuar ndryshime demografike në zonat rurale dhe të banuara. (Ky aplikacion inovativ do të ofrojë njohuri të zbatueshme, duke udhëhequr vendimet e ardhshme të zhvillimit, si ngritja e shkollave, qendrave mjekësore, zyrave postare dhe shërbimeve financiare. Duke optimizuar investimet e shërbimit publik, ne synojmë të përmirësojmë cilësinë e jetës për banorët.)</t>
  </si>
  <si>
    <r>
      <t>ASIG,</t>
    </r>
    <r>
      <rPr>
        <sz val="12"/>
        <rFont val="Calibri  "/>
      </rPr>
      <t xml:space="preserve">MBZHR, MTM         </t>
    </r>
  </si>
  <si>
    <t>1. nr. i produkteve dhe shërbimeve 2.fushata ndërgjegjësuese</t>
  </si>
  <si>
    <t>1,200 produkte dhe shërbime, 4. 15 fushata ndërgjegjësimi</t>
  </si>
  <si>
    <t>A.4 Zhvillimi i mësimit të makinerisë dhe AI ​​si në SAR ashtu edhe në imazhin optik satelitor Kombinimi i dy sensorëve për të përmirësuar cilësinë e aplikacioneve ekzistuese dhe të ardhshme të sensorëve në distancë (dmth. në industri të shumta, etj.). Deformime ne siperfaqen e tokes, rreshqitje. Deformime te ndertesave ne zonat urbane me kalimin e kohes</t>
  </si>
  <si>
    <r>
      <t>ASIG,</t>
    </r>
    <r>
      <rPr>
        <sz val="12"/>
        <rFont val="Calibri  "/>
      </rPr>
      <t>AIE, SDIC - qendra e inovacionit të sigurisë dhe mbrojtjes</t>
    </r>
  </si>
  <si>
    <t>zbatimin e sistemit</t>
  </si>
  <si>
    <t>A.5 Evolucioni i Integruar i Lëvizshmërisë Ajrore të qytetit inteligjent me rezultate prototip: Urban Digital Twin për projektimin dhe planifikimin e lëvizshmërisë intermodale, Shërbime të reja ajrore të ofruara nga operacionet e fluturimit</t>
  </si>
  <si>
    <r>
      <t>ASIG,</t>
    </r>
    <r>
      <rPr>
        <sz val="12"/>
        <rFont val="Calibri  "/>
      </rPr>
      <t>MIE, Bashkia Tiranë, Ministër Shteti për Pushtetin Vendor</t>
    </r>
  </si>
  <si>
    <t>Urban Digital Twin për projektimin dhe planifikimin e lëvizshmërisë intermodale, Shërbimet inovative ajrore të ofruara nga operacionet e fluturimit</t>
  </si>
  <si>
    <t>A.6 Krijimi i Akademisë GIS (për ekspertë publikë dhe privatë) për të rritur përdorimin e platformave GIS dhe të dhënave të mbledhura përmes mjeteve të AI, me qëllim të përforcimit të përfitimeve shoqërore</t>
  </si>
  <si>
    <r>
      <t>ASIG,</t>
    </r>
    <r>
      <rPr>
        <sz val="12"/>
        <rFont val="Calibri  "/>
      </rPr>
      <t>Universiteti Politeknik i Tiranës/ Universiteti i Tiranës, MASH</t>
    </r>
  </si>
  <si>
    <t>Krijohet Akademia GIS</t>
  </si>
  <si>
    <t>A.7 Prezantimi i lëndëve që mundësojnë mësimin e legjislacionit për teknologjitë e avancuara në programet e studimit në universitete që lidhen me aplikimin e mundshëm të teknologjive të avancuara,</t>
  </si>
  <si>
    <r>
      <t xml:space="preserve">MASH,  </t>
    </r>
    <r>
      <rPr>
        <sz val="12"/>
        <rFont val="Calibri  "/>
      </rPr>
      <t>Universiteti Politeknik i Tiranës/ Universiteti i Tiranës, ASIG</t>
    </r>
  </si>
  <si>
    <t>nr i lëndëve të futura në kurrikulat e programeve të studimit</t>
  </si>
  <si>
    <t>të paktën 2 lëndë të reja të prezantuara</t>
  </si>
  <si>
    <r>
      <t xml:space="preserve">A.8 
</t>
    </r>
    <r>
      <rPr>
        <i/>
        <sz val="12"/>
        <rFont val="Calibri  "/>
      </rPr>
      <t>Faza 1</t>
    </r>
    <r>
      <rPr>
        <sz val="12"/>
        <rFont val="Calibri  "/>
      </rPr>
      <t>.Përmirësimi i Gjeoportalit Kombëtar me veçori të reja nëpërmjet një infrastrukture të mirë-projektuar, duke lejuar përdorimin e inteligjencës gjeohapësinore (GEOINT). Krijimi i një sistemi efikas dhe të integruar që siguron akses të hapur në infrastrukturën e informacionit gjeohapësinor (SKZHI) për përdorues të ndryshëm, në përputhje me standardet e direktivës INSPIRE, praktikat më të mira ndërkombëtare dhe vendore. Kjo nismë do të mbështesë të gjithë sektorët e ekonomisë, duke përfshirë turizmin, mjedisin dhe bujqësinë, duke ofruar informacion thelbësor gjeohapësinor.</t>
    </r>
    <r>
      <rPr>
        <i/>
        <sz val="12"/>
        <rFont val="Calibri  "/>
      </rPr>
      <t>Faza 2</t>
    </r>
    <r>
      <rPr>
        <sz val="12"/>
        <rFont val="Calibri  "/>
      </rPr>
      <t>. Përdorni teknologjitë e AI dhe GEOINT (Inteligjencën Gjeohapësinore) duke përdorur imazhe satelitore, dron/UAV dhe kapje me kamera 360 gradë për të ruajtur pyjet dhe zonat e gjelbra, duke mbrojtur këto ekosisteme nga ndërhyrjet njerëzore dhe për të siguruar shëndetin e tyre afatgjatë. Integrimi i teknologjive të fundit do të mundësojë monitorim në kohë reale dhe përgjigje në kohë ndaj kërcënimeve kundër biodiversitetit</t>
    </r>
  </si>
  <si>
    <r>
      <t>ASIG</t>
    </r>
    <r>
      <rPr>
        <sz val="12"/>
        <rFont val="Calibri  "/>
      </rPr>
      <t xml:space="preserve">, MTM, MARD                          </t>
    </r>
  </si>
  <si>
    <t xml:space="preserve">
1 000 000</t>
  </si>
  <si>
    <t xml:space="preserve">
 </t>
  </si>
  <si>
    <t>Gjeoportali kombëtar i përmirësuar</t>
  </si>
  <si>
    <t>M.3 Prezantimi i të dhënave statistikore cilësore për të vlerësuar potencialin shkencor dhe inovativ dhe për të monitoruar progresin e prioriteteve të S3.</t>
  </si>
  <si>
    <t>A.1 Ndërmerr hapat e nevojshëm për të eksploruar burimet e mundshme për mbledhjen e të dhënave statistikore mbi potencialin shkencor dhe inovativ të Shqipërisë dhe për të dhënat e nevojshme për tabelën e rezultateve të inovacionit të BE-së</t>
  </si>
  <si>
    <r>
      <rPr>
        <b/>
        <sz val="12"/>
        <rFont val="Calibri  "/>
      </rPr>
      <t>INSTAT</t>
    </r>
    <r>
      <rPr>
        <sz val="12"/>
        <rFont val="Calibri  "/>
      </rPr>
      <t>, MASH, IAL, AKKSHI</t>
    </r>
  </si>
  <si>
    <t>Numri i treguesve të prodhuar për të patur një performancë më të mirë në EIS, (24/ 32) tregues.</t>
  </si>
  <si>
    <t>24 nga 32 indikatorë Përmirësimi i sondazhit tradicional</t>
  </si>
  <si>
    <t xml:space="preserve">
Rritja e grumbullimit të metrikave specifike për inovacionin, si numri i patentave të paraqitura, licencat teknologjike të dhëna për të matur potencialin e inovacionit në lidhje me prioritetet S3
</t>
  </si>
  <si>
    <t>A.2 Përmirësimi i kuadrit ligjor për të garantuar disponueshmërinë e informacionit statistikor nga të dhënat private dhe palë të ndryshme të interesuara, (vendosja e detyrimit ligjor për subjektet për të raportuar të dhënat e kërkuara në INSTAT duke siguruar privatësinë dhe konfidencialitetin, për të caktuar një pikë kontakti përgjegjëse për raportimi i të dhënave),</t>
  </si>
  <si>
    <t>INSTAT</t>
  </si>
  <si>
    <t>Kuadri ligjor i përmirësuar</t>
  </si>
  <si>
    <t>A.3 Zgjerimi i gamës së treguesve që rrjedhin nga burime të ndryshme administrative për të përmirësuar ofrimin e statistikave zyrtare. Kjo përfshin rishikimin e kuadrit ligjor ekzistues, ekzekutimin e marrëveshjeve të shkëmbimit të të dhënave përmes memorandumeve të mirëkuptimit dhe trajnimin e stafit për vlerësimin e cilësisë së të dhënave dhe përdorimin efektiv të këtij informacioni.</t>
  </si>
  <si>
    <t>1, nr i treguesve 2, kuadri ligjor i përditësuar 3, Nr i MM 4. Numri i stafit të trajnuar</t>
  </si>
  <si>
    <t>60 MM 300 staf të trajnuar</t>
  </si>
  <si>
    <t>A.4 Zhvillimi i një sistemi dixhital të avancuar për mbledhjen dhe menaxhimin efikas të të dhënave statistikore</t>
  </si>
  <si>
    <t xml:space="preserve">Numri i moduleve të zhvilluara, Sistemi i saktësisë së futjes së të dhënave është vendosur
</t>
  </si>
  <si>
    <t>3 module, 98% saktësi, 99,5% kohë pune</t>
  </si>
  <si>
    <t>A.5 Përmirësimi i grupeve të aftësive dhe aftësive për aplikimin e teknologjive dhe metodologjive të fundit, duke përfshirë inteligjencën artificiale dhe mësimin e makinerive</t>
  </si>
  <si>
    <t>Numri i sesioneve të trajnimit të kryera Pjesëmarrësit e trajnuar Organizimi i infrastrukturës</t>
  </si>
  <si>
    <t>10 seanca, 10 pjesëmarrës</t>
  </si>
  <si>
    <t>A.6 Kryerja e një analize të plotë të koleksioneve/të dhënave të INSTAT-it duke u fokusuar në prioritetet strategjike të S3</t>
  </si>
  <si>
    <t>Të dhënat e analizuara</t>
  </si>
  <si>
    <t>A.7 Rivlerësimi dhe ndryshimi i legjislacionit për të lehtësuar krijimin e njësive statistikore dhe zhvillimin e programeve të studimit të nivelit master, si dhe të kurseve të të mësuarit afatshkurtër dhe të përjetshëm, që synojnë trajnimin e punonjësve në njësitë statistikore. Krijimi i njësive të dedikuara statistikore në të gjitha ministritë, agjencitë përkatëse qeveritare dhe universitetet. Kjo iniciativë përfshin zhvillimin e programeve të specializuara të trajnimit për stafin në këto njësi, formulimin e udhëzimeve gjithëpërfshirëse për mbledhjen, përpunimin dhe shpërndarjen e të dhënave dhe ofrimin e mbështetjes për zhvillimin e politikave bazuar në evidenca empirike.</t>
  </si>
  <si>
    <r>
      <rPr>
        <b/>
        <sz val="12"/>
        <rFont val="Calibri  "/>
      </rPr>
      <t>INSTAT</t>
    </r>
    <r>
      <rPr>
        <sz val="12"/>
        <rFont val="Calibri  "/>
      </rPr>
      <t>, të gjitha ministritë, agjencitë përkatëse qeveritare dhe universitetet.</t>
    </r>
  </si>
  <si>
    <t xml:space="preserve">1, Legjislacioni i rishikuar                            2, Njësitë statistikore të krijuara në çdo ministri, agjencitë përkatëse qeveritare dhe universitetet                   3, Numri i programeve të trajnimit të zhvilluara                         4, përgatitja e udhëzimeve gjithëpërfshirëse për mbledhjen, përpunimin dhe shpërndarjen e të dhënave
</t>
  </si>
  <si>
    <t>Njësitë statistikore krijuan 5 module trajnimi mbi statistikat zyrtare me 300 pjesëmarrës</t>
  </si>
  <si>
    <t>A.8 Përmirësimi i shkrim-leximit statistikor për grupet e përzgjedhura të synuara duke ofruar trajnime të përshtatura se si të kuptojnë, interpretojnë dhe përdorin në mënyrë efektive të dhënat statistikore. Për më tepër, zhvilloni udhëzime miqësore për përdoruesit për të ndihmuar në interpretimin më të qartë të informacionit statistikor</t>
  </si>
  <si>
    <t>1, Numri i trajnimeve të organizuara të përshtatura 2, u hartuan udhëzime miqësore për përdoruesit</t>
  </si>
  <si>
    <t>Totali SO 1.4</t>
  </si>
  <si>
    <t>Objektivi specifik 1.5 Inteligjenca artificiale, dixhitalizimi dhe siguria kibernetike për rritje inteligjente</t>
  </si>
  <si>
    <t>M.1 Lehtësimi i zhvillimit dhe adoptimit të përgjegjshëm të teknologjive të AI për të gjeneruar vlerë të shtuar për ekonominë, mjedisin dhe shoqërinë</t>
  </si>
  <si>
    <t>A.1 Mbështetja/nxitja e zhvillimit dhe adoptimit të teknologjive të AI që gjenerojnë vlerë të shtuar për ekonominë, mjedisin dhe shoqërinë</t>
  </si>
  <si>
    <r>
      <t>MEKI,</t>
    </r>
    <r>
      <rPr>
        <sz val="12"/>
        <rFont val="Calibri  "/>
      </rPr>
      <t>MIE</t>
    </r>
  </si>
  <si>
    <t>Numri i projekteve të AI të mbështetur</t>
  </si>
  <si>
    <t>5 projekte / vit</t>
  </si>
  <si>
    <t>Rritja e numrit të sektorëve dhe organizatave që adoptojnë teknologjitë e AI me përgjegjësi,</t>
  </si>
  <si>
    <t>A.2 Zbatimi i teknologjive të inteligjencës artificiale në procesin e prokurimit publik</t>
  </si>
  <si>
    <r>
      <t>APP,</t>
    </r>
    <r>
      <rPr>
        <sz val="12"/>
        <rFont val="Calibri  "/>
      </rPr>
      <t>AKSHI</t>
    </r>
  </si>
  <si>
    <t>UA e zbatuar në proceset e prokurimit publik</t>
  </si>
  <si>
    <t xml:space="preserve">A.3 Kryerja e një rivlerësimi të plotë dhe përditësimi i udhëzimeve ligjore për të akomoduar përdorimin e UA në proceset e prokurimit publik, në përputhje me standardet e Bashkimit Evropian. Kjo duhet të bazohet në një përkufizim të qartë dhe të nivelit të rrezikut të AI, të kategorizuar në nivele të larta, të kufizuara dhe minimale të rrezikut, duke vendosur interesin, sigurinë dhe privatësinë e përdoruesit fundor si një prioritet absolut.
</t>
  </si>
  <si>
    <t>APP</t>
  </si>
  <si>
    <t>Kuadri ligjor i miratuar dhe zbatuar</t>
  </si>
  <si>
    <t>M.2 Mbështetja e transferimit të njohurive, partneritetet dhe trajnimet në AI dhe adresimin e çështjeve të etikës së AI</t>
  </si>
  <si>
    <t>A.1 Konceptimi dhe ofrimi i programeve të studimit të bazuara në AI në IAL, duke hartuar dhe zbatuar një politikë/program kombëtar të IA</t>
  </si>
  <si>
    <r>
      <rPr>
        <b/>
        <sz val="12"/>
        <rFont val="Calibri  "/>
      </rPr>
      <t>MAS</t>
    </r>
    <r>
      <rPr>
        <sz val="12"/>
        <rFont val="Calibri  "/>
      </rPr>
      <t>, MEKI, IAL, MIE, ASCAL</t>
    </r>
  </si>
  <si>
    <t>Numri i studentëve të regjistruar në studimet e AI</t>
  </si>
  <si>
    <t xml:space="preserve">	Shkalla e pjesëmarrjes në programet e trajnimit të AI, duke përfshirë kurse online, certifikime dhe seminare të specializuara. - Numri i profesionistëve të AI që kanë përfunduar trajnimin e etikës në lidhje me teknologjitë e AI.</t>
  </si>
  <si>
    <t>40% të paktën 30</t>
  </si>
  <si>
    <t>A.2 Krijimi i një Bordi Kombëtar të UA me qëllim që të bashkohen përpjekjet dhe kontributi nga industria, akademia dhe publiku i gjerë dhe të adresohen çështjet që lidhen me Etikën e IA</t>
  </si>
  <si>
    <r>
      <rPr>
        <b/>
        <sz val="12"/>
        <rFont val="Calibri  "/>
      </rPr>
      <t>MEKI</t>
    </r>
    <r>
      <rPr>
        <sz val="12"/>
        <rFont val="Calibri  "/>
      </rPr>
      <t>, MAS, IAL, MIE</t>
    </r>
  </si>
  <si>
    <t>U themelua Bordi Kombëtar i UA</t>
  </si>
  <si>
    <t>A.3 Futja e koncepteve të Etikës për përdorimin e AI në kurrikulën e arsimit parauniversitar, duke filluar nga fazat e hershme arsimore</t>
  </si>
  <si>
    <r>
      <rPr>
        <b/>
        <sz val="12"/>
        <rFont val="Calibri  "/>
      </rPr>
      <t>MAS</t>
    </r>
    <r>
      <rPr>
        <sz val="12"/>
        <rFont val="Calibri  "/>
      </rPr>
      <t>, MEKI, ASCAP, MIE</t>
    </r>
  </si>
  <si>
    <t>kurrikulat parauniversitare të përditësuara</t>
  </si>
  <si>
    <t>A.4 Zhvillimi i udhëzimeve etike dhe programe trajnimi që synojnë integrimin e përgjegjshëm të AI në kërkim dhe arsim</t>
  </si>
  <si>
    <r>
      <rPr>
        <b/>
        <sz val="12"/>
        <rFont val="Calibri  "/>
      </rPr>
      <t>MAS</t>
    </r>
    <r>
      <rPr>
        <sz val="12"/>
        <rFont val="Calibri  "/>
      </rPr>
      <t>, MEKI, IAL, MIE</t>
    </r>
  </si>
  <si>
    <t>Udhëzimet etike për UA të zhvilluara dhe të shpërndara Nr i programeve të trajnimit të zhvilluara</t>
  </si>
  <si>
    <t>4 programe trajnimi</t>
  </si>
  <si>
    <t>A.5 Futja e dispozitave ligjore gjithëpërfshirëse brenda ligjit për shkencën për të trajtuar konsideratat etike që kanë të bëjnë me zhvillimin dhe vendosjen e sistemeve të inteligjencës artificiale (AI), duke përfshirë dispozita për të luftuar plagjiaturën në kërkimin shkencor</t>
  </si>
  <si>
    <t>janë miratuar dispozita të reja ligjore që trajtojnë etikën e AI</t>
  </si>
  <si>
    <t>M.3 Forcimi gjithëpërfshirës i kuadrit të sigurisë kibernetike të Shqipërisë, duke siguruar qëndrueshmëri ndaj kërcënimeve kibernetike dhe duke promovuar bashkëpunimin, ndërtimin e kapaciteteve dhe inovacionin në fushën e sigurisë kibernetike</t>
  </si>
  <si>
    <t>A.1 Zbatimi i një ligji të detajuar për sigurinë kibernetike për të forcuar kuadrin e përgjithshëm të sigurisë kombëtare</t>
  </si>
  <si>
    <t>AKCESK</t>
  </si>
  <si>
    <t>1, siguria kibernetike e zbatuar 2, Nr i neneve të paraqitura dhe nr i akteve nënligjore të miratuara</t>
  </si>
  <si>
    <t>52 Nene + 18 Akt nënligjor</t>
  </si>
  <si>
    <t>Reduktim në përqindje në numrin e sulmeve kibernetike të suksesshme kundër infrastrukturës kritike dhe institucioneve publike çdo vit</t>
  </si>
  <si>
    <t>A.2 Zgjerimi i gamës së sektorëve të rregulluar nga AKCESK për të arritur një mbulim më të gjerë të mbrojtjeve të sigurisë kibernetike</t>
  </si>
  <si>
    <t>Nr i operatorëve të përfshirë në mbulimin e sigurisë kibernetike nga AKCESK</t>
  </si>
  <si>
    <t>250 Operatorë</t>
  </si>
  <si>
    <t>A.3 Kryerja e një studimi për të vlerësuar fizibilitetin e krijimit të një Skeme Kombëtare të Çertifikimit, duke përdorur një Trup të Vlerësimit të Konformitetit për të vlerësuar shërbimet e operatorëve</t>
  </si>
  <si>
    <t>Studimi u finalizua. Nr i operatorëve të vlerësuar për konformitetin</t>
  </si>
  <si>
    <t>10 operatorë</t>
  </si>
  <si>
    <t>A.4 Krijimi dhe zbatimi i protokolleve të avancuara të sigurisë kibernetike për shërbimet kritike dhe jetike, duke shfrytëzuar Qendrën Operative të Sigurisë Kombëtare (SOC) dhe krijimin e një ekipi të gjuetisë së kërcënimeve të dedikuara për identifikimin dhe zbutjen e kërcënimeve kibernetike</t>
  </si>
  <si>
    <t>1, Krijimi dhe zbatimi i protokolleve të avancuara të sigurisë kibernetike për shërbimet kritike dhe jetike 2, nr. i operatorëve të trajnuar</t>
  </si>
  <si>
    <t>151 operatorë</t>
  </si>
  <si>
    <t>A.5 Përditësimi i metodologjisë për identifikimin e infrastrukturave kritike dhe thelbësore, duke siguruar përafrimin me standardet e Bashkimit Evropian.</t>
  </si>
  <si>
    <t>metodologjia e përditësuar</t>
  </si>
  <si>
    <t>A.6 Zbatimi i një arkitekture të sigurisë kibernetike me tre nivele në Shqipëri, duke përcaktuar qartë rolet dhe përgjegjësitë midis CSIRT Kombëtare, CSIRT Sektoriale dhe Operator CSIRT</t>
  </si>
  <si>
    <r>
      <rPr>
        <b/>
        <sz val="12"/>
        <rFont val="Calibri  "/>
      </rPr>
      <t>AKCESK,</t>
    </r>
    <r>
      <rPr>
        <sz val="12"/>
        <rFont val="Calibri  "/>
      </rPr>
      <t>Banka e Shqipërisë, AKEP, MIE, MASH, MHSP, MTM</t>
    </r>
  </si>
  <si>
    <t>Arkitektura e sigurisë kibernetike me tre nivele në vend</t>
  </si>
  <si>
    <t>A.7 Përmirësimi i respektimit të standardeve të sigurisë kibernetike duke zbatuar kundërmasa operacionale, administrative dhe teknike, së bashku me iniciativat për ndërtimin e kapaciteteve</t>
  </si>
  <si>
    <t>Kundërmasat operative, administrative dhe teknike të vendosura dhe numri i operatorëve të trajnuar</t>
  </si>
  <si>
    <t>A.8 Nisja e një Forum Kibernetik të Diasporës për të nxitur praktikat më të mira në sigurinë kibernetike, duke përfshirë trajnime, fushata ndërgjegjësimi, ndarjen e përvojave, mbështetjen gjatë sulmeve kibernetike dhe koordinimin e konferencave dhe seminareve</t>
  </si>
  <si>
    <t>lancimi i forumit të diasporës</t>
  </si>
  <si>
    <t>A.9 Forconi partneritetet vendase dhe ndërkombëtare duke krijuar platforma për bashkëpunim të përmirësuar me organizata të tilla si FIRST, CRI dhe të tjera</t>
  </si>
  <si>
    <t>0,</t>
  </si>
  <si>
    <t>1, Platformat në vend 2, nr i marrëveshjeve/bashkëpunimit</t>
  </si>
  <si>
    <t>50 marrëveshje/bashkëpunime ndërkombëtare dhe 150 me institucione të brendshme</t>
  </si>
  <si>
    <t>A.10 Zhvillimi i një program trajnimi kibernetik për të kapërcyer hendekun e aftësive të sigurisë kibernetike brenda të gjitha infrastrukturave kritike dhe thelbësore në të gjithë Shqipërinë</t>
  </si>
  <si>
    <t>u zhvillua një program trajnimi kibernetik</t>
  </si>
  <si>
    <t>A.11 Riparimi i arsimit për sigurinë kibernetike në të gjitha nivelet, nga arsimi fillor deri te ai i lartë, në bashkëpunim me institucionet e arsimit të lartë të BE-së. Kjo përfshin trajnimin e edukatorëve, rivlerësimin e kurrikulave në të gjithë sistemin arsimor dhe krijimin e një programi kombëtar të të mësuarit gjatë gjithë jetës në sigurinë kibernetike për operatorët në infrastrukturat kritike brenda sektorit publik dhe privat.</t>
  </si>
  <si>
    <r>
      <t>AKCESK,</t>
    </r>
    <r>
      <rPr>
        <sz val="12"/>
        <rFont val="Calibri  "/>
      </rPr>
      <t>MASH, Ministri i Shtetit për Rininë</t>
    </r>
  </si>
  <si>
    <t>1, nr. i arsimtarëve të trajnuar 2, rivlerësuan kurrikulat në të gjithë sistemin arsimor 3, krijuan një program kombëtar të të mësuarit gjatë gjithë jetës në sigurinë kibernetike</t>
  </si>
  <si>
    <t>300 edukatorë të trajnuar</t>
  </si>
  <si>
    <t>A.12 Krijimi i një grup ekspertësh të sigurisë kibernetike të nxjerra nga e gjithë Infrastruktura e Informacionit Kritik (CII) dhe Infrastruktura e Informacionit të Rëndësishëm (III)</t>
  </si>
  <si>
    <r>
      <t>AKCESK,</t>
    </r>
    <r>
      <rPr>
        <sz val="12"/>
        <rFont val="Calibri  "/>
      </rPr>
      <t>MIE, MSHP, MF, MTM, MEKI, Ministër Shteti për Pushtetin Vendor, MASH, AKSHI, IAL,</t>
    </r>
    <r>
      <rPr>
        <b/>
        <sz val="12"/>
        <rFont val="Calibri  "/>
      </rPr>
      <t xml:space="preserve">
</t>
    </r>
  </si>
  <si>
    <t>Themelimi i një grupi ekspertësh të sigurisë kibernetike</t>
  </si>
  <si>
    <t>A.13 Krijimi i një qendre kërkimi dhe zhvillimi në fushën e sigurisë kibernetike që angazhon të gjithë palët e interesuara përkatëse. Kjo qendër do të fokusohet në kërkimin dhe analizën e të dhënave të mëdha duke përdorur të dhëna nga Qendrat Operacionale të Sigurisë Kombëtare dhe Sektoriale (SOC) dhe do të lehtësojë kërkimin e doktoraturës mbi modelet e sigurisë kibernetike për të parandaluar përshkallëzimin e sulmeve.</t>
  </si>
  <si>
    <r>
      <rPr>
        <b/>
        <sz val="12"/>
        <rFont val="Calibri  "/>
      </rPr>
      <t>AKCESK</t>
    </r>
    <r>
      <rPr>
        <sz val="12"/>
        <rFont val="Calibri  "/>
      </rPr>
      <t xml:space="preserve">
Sistemi Arsimor</t>
    </r>
  </si>
  <si>
    <t>themelimi i qendrës së kërkimit dhe zhvillimit në fushën e sigurisë kibernetike</t>
  </si>
  <si>
    <t xml:space="preserve">A.14 CERT-të kombëtare dhe qeveritare janë plotësisht funksionale në përputhje me kërkesat e NIS2 dhe arrijnë të paktën statusin 'të akredituar' në TF CSIRT Trusted Introducer.  </t>
  </si>
  <si>
    <r>
      <rPr>
        <b/>
        <sz val="12"/>
        <rFont val="Calibri  "/>
      </rPr>
      <t>AKCESK</t>
    </r>
    <r>
      <rPr>
        <sz val="12"/>
        <rFont val="Calibri  "/>
      </rPr>
      <t xml:space="preserve">
GOV</t>
    </r>
  </si>
  <si>
    <t xml:space="preserve">CERT-të kombëtare dhe qeveritare janë plotësisht funksionale në përputhje me kërkesat e NIS2 dhe arrijnë të paktën statusin e 'akredituar' në TF CSIRT Trusted Introducer.  </t>
  </si>
  <si>
    <t>A.15 Kornizat e prezantuara nga përafrimi NIS2 (korniza CVD, kuadri i menaxhimit të krizave), janë të vendosura dhe plotësisht funksionale</t>
  </si>
  <si>
    <t>Kornizat e prezantuara nga shtrirja NIS2 në vend dhe plotësisht funksionale</t>
  </si>
  <si>
    <t>A.16 Miratimi i ligjit për identifikimin dhe shërbimet e besuara</t>
  </si>
  <si>
    <t>ligji i miratuar</t>
  </si>
  <si>
    <t>M.4 Përshpejtimi i transformimit dixhital në ndërmarrje</t>
  </si>
  <si>
    <t>A1. Skema e granteve të bashkëfinancimit për zgjidhjet dixhitale të personalizuara të dedikuara të kompanive jo-TIK në prioritetet S3 që prezantojnë zgjidhje dixhitale të avancuara/novative drejt një niveli të lartë automatizimi dhe dixhitalizimi të proceseve</t>
  </si>
  <si>
    <t>MF, Min për Sipërmarrje, MECI</t>
  </si>
  <si>
    <t>nr i kompanive jo-TIK në prioritetet S3 / vit që kanë zbatuar me sukses zgjidhjet dixhitale dhe raportojnë një nivel më të lartë të automatizimit të procesit./Numri i kompanive jo-TIK që marrin grante</t>
  </si>
  <si>
    <t>5/vit</t>
  </si>
  <si>
    <t>Rritja në përqindje e numrit të ndërmarrjeve që miratojnë automatizimin, dixhitalizimin e proceseve dhe adoptimin e pagesave dixhitale si rezultat i aktiviteteve të zbatuara si bashkëpunimi me startup-et dhe akademinë, promovimi i tregtisë elektronike dhe përdorimi i sistemeve dixhitale të portofolit elektronik.</t>
  </si>
  <si>
    <t>20% rritje</t>
  </si>
  <si>
    <t>A2. Platformë bashkëpunimi me bizneset fillestare për të marrë zgjidhje inovative për transformimin dixhital përmes teknologjive të avancuara</t>
  </si>
  <si>
    <t>A3. Bashkëpunim me akademinë për të siguruar mbështetje teknike për personalizimin dhe zbatimin e zgjidhjeve dixhitale.</t>
  </si>
  <si>
    <t>MF, MIE, MECI, IAL</t>
  </si>
  <si>
    <t>nr i projekteve të zgjidhjeve dixhitale të zbatuara nga kompanitë në vit në bashkëpunim me institucionet akademike</t>
  </si>
  <si>
    <t>A5. Kryerja e fushatave për të promovuar përdorimin e bazës së të dhënave të hapura midis bizneseve dhe institucioneve akademike.</t>
  </si>
  <si>
    <t>Numri i fushatave të organizuara</t>
  </si>
  <si>
    <t>A6. Zbatimi i një portofol dixhital për shërbimet elektronike publike, në përputhje me standardet e BE-së, duke pilotuar si pjesë e Portofolit të Identitetit Dixhital të shërbimeve elektronike publike, të paktën 10 shërbime elektronike publike</t>
  </si>
  <si>
    <t>MF, MECI, AKSHI</t>
  </si>
  <si>
    <t>Adoptimi i portofolit elektronik dixhital midis përdoruesve të shërbimeve publike deri në dhjetor 2026.</t>
  </si>
  <si>
    <t>A7. Përgatitja e Planit të Veprimit dhe Udhërrëfyesit për tregtinë elektronike në Shqipëri</t>
  </si>
  <si>
    <t>MECI, Dhoma</t>
  </si>
  <si>
    <t>Plani i Veprimit dhe Udhërrëfyesi për tregtinë elektronike të përgatitur dhe zbatuar</t>
  </si>
  <si>
    <t>A8.Mbështetja për zhvillimin e rasteve studimore, projekte pilot mbi zgjidhjet e tregtisë elektronike dhe pagesat dixhitale</t>
  </si>
  <si>
    <t>MECI, MIE, Dhomat</t>
  </si>
  <si>
    <t>Numri i rasteve studimore/pilot projektesh të zhvilluara</t>
  </si>
  <si>
    <t>A9. Fushata ndërgjegjësuese për zgjidhjet e tregtisë elektronike dhe pagesat dixhitale</t>
  </si>
  <si>
    <t>Fushata për tregtinë elektronike u zbatua</t>
  </si>
  <si>
    <t>4 aktivitete</t>
  </si>
  <si>
    <t>M 2. Rritja e Kornizave Institucionale dhe Rregullatore për Transformimin Dixhital duke Drejtuar Politikat dhe Promovimin e Inovacionit</t>
  </si>
  <si>
    <t>A1. Kryerja e një vlerësim gjithëpërfshirës të kuadrit aktual ligjor dhe rregullator për të identifikuar fushat që kërkojnë përditësime ose rregullore të reja për të mbështetur inovacionin teknologjik dhe transformimin dixhital.</t>
  </si>
  <si>
    <t>MIE, NAIS, MECI</t>
  </si>
  <si>
    <t>Vlerësimi u finalizua</t>
  </si>
  <si>
    <t>Rritja e ritmeve të rritjes në sektorët ku AI dhe teknologjitë dixhitale janë integruar</t>
  </si>
  <si>
    <t>A2. Zhvillimi i propozimeve për reforma ligjore që lehtësojnë rritjen dhe zhvillimin e sektorit të teknologjisë</t>
  </si>
  <si>
    <t>Hartimi i paketave të reformave ligjore</t>
  </si>
  <si>
    <t>A3. Hartimi i një kuadri ligjor specifik që lehtëson formimin dhe funksionimin e grupeve të biznesit, veçanërisht në sektorë me potencial të lartë si TIK, teknologjia e gjelbër dhe startup-et inovative.</t>
  </si>
  <si>
    <t>MECI, MIE, AKSHI, Min për Sipërmarrje</t>
  </si>
  <si>
    <t>Krijimi i suksesshëm i një kuadri ligjor të favorshëm për formimin e grupeve të biznesit në TIK, teknologjinë e gjelbër dhe startup-et</t>
  </si>
  <si>
    <t>A4. Identifikimi i sektorëve ku AI dhe teknologjitë dixhitale mund të integrohen në mënyrë më efektive për të nxitur rritjen dhe konkurrencën.</t>
  </si>
  <si>
    <t>MECI, AKSHI, MIE, Dhoma</t>
  </si>
  <si>
    <t>Raporti me sektorët e identifikuar të identifikuar me plane vepruese për AI dhe integrimin e teknologjisë dixhitale</t>
  </si>
  <si>
    <t>Totali SO 1.5</t>
  </si>
  <si>
    <t>** Objektivat specifike të shënuara me dy asterikë janë ato që janë përfshirë në Planin e Rritjes (SO1: "Forcimi i Mjedisit Kombëtar R+I" dhe o "Nxitja e Inovacionit dhe Specializimit Inteligjent";</t>
  </si>
  <si>
    <t>Aktivitetet dhe ndërhyrjet e fushës kryesore</t>
  </si>
  <si>
    <t>Objektivi/Aktiviteti</t>
  </si>
  <si>
    <t>Periudha e zbatimit</t>
  </si>
  <si>
    <t>Fusha 1: Energjia e Rinovueshme dhe Burimet Natyrore</t>
  </si>
  <si>
    <t>Shqipëria e Gjelbër përmes Forumit të Tranzicionit të Energjisë së Rinovueshme (një çdo vit)</t>
  </si>
  <si>
    <t>Paraqitja e evolucionit dhe iniciativat e zbatuara në tranzicionin e energjisë së gjelbër.</t>
  </si>
  <si>
    <t>Ministria e Infrastrukturës dhe Energjisë, Operatorët e Sektorit Privat</t>
  </si>
  <si>
    <t>Janar 2025 - Dhjetor 2030</t>
  </si>
  <si>
    <r>
      <rPr>
        <sz val="7"/>
        <rFont val="Times New Roman"/>
        <family val="1"/>
      </rPr>
      <t xml:space="preserve"> </t>
    </r>
    <r>
      <rPr>
        <sz val="11"/>
        <rFont val="Calibri"/>
        <family val="2"/>
        <scheme val="minor"/>
      </rPr>
      <t>Rezistenca ndaj klimës dhe energjia e gjelbër – E ardhmja?</t>
    </r>
    <r>
      <rPr>
        <sz val="12"/>
        <rFont val="Calibri"/>
        <family val="2"/>
      </rPr>
      <t xml:space="preserve"> </t>
    </r>
  </si>
  <si>
    <t>Fushatë Kombëtare Informative me shkollat</t>
  </si>
  <si>
    <t>Inovacion në Hackathon nga mbeturinat në energji (një çdo vit)</t>
  </si>
  <si>
    <t>Gjeneratat e ardhshme dhe palët e interesuara të orientuara nga biznesi në rritjen e tregut të përdorimit të menaxhimit të mbetjeve për energji të pastër</t>
  </si>
  <si>
    <t>Konferenca e Minierave të Qëndrueshme dhe Lëndëve të Para (një çdo vit)</t>
  </si>
  <si>
    <t>Promovimi i praktikave të përgjegjshme të nxjerrjes dhe përpunimit dhe integrimi i Shqipërisë në zinxhirin e furnizimit të BE-së.</t>
  </si>
  <si>
    <t>Ministria e Infrastrukturës dhe Energjisë; Ministri i Shtetit për Sipërmarrjen dhe Klimën e Biznesit</t>
  </si>
  <si>
    <t>Simpoziumi për Ruajtjen e Mjedisit</t>
  </si>
  <si>
    <t>Edukimi mbi rëndësinë e biodiversitetit dhe ekosistemeve në planifikimin dhe zhvillimin ekonomik. Vlerësimet e ndikimit</t>
  </si>
  <si>
    <t>Ministria e Turizmit dhe Mjedisit; Ministria e Ekonomisë, Kulturës dhe Inovacionit</t>
  </si>
  <si>
    <t>Shtator 2025 - Qershor 2027</t>
  </si>
  <si>
    <t>Dizajnimi i përmbajtjes dixhitale për mediat sociale për të promovuar iniciativa të reja në fushën e energjisë së rinovueshme dhe burimeve natyrore</t>
  </si>
  <si>
    <t>Infografikë, fletë të dhënash, fletëpalosje me dizajne të përshtatura për komunikim dhe shpërndarje në mediat sociale</t>
  </si>
  <si>
    <t>Ekipi i Komunikimit S3</t>
  </si>
  <si>
    <t>Një seri podkastesh të prodhuara për fushën/nënfushat kryesore të shpërndara në kanalet e komunikimit S3</t>
  </si>
  <si>
    <t>Podcast-i do të përgatitet dhe shpërndahet në një listë të dedikuar në kanalin Youtube të S3.</t>
  </si>
  <si>
    <t>Paraqitjet televizive në shfaqje dhe media specifike televizive</t>
  </si>
  <si>
    <t>Lehtësimi i pjesëmarrjes në shfaqje televizive në bazë të kërkesës ose të kërkuara nga ekipi i S3.</t>
  </si>
  <si>
    <t>Pjesëmarrja në diskutimet në panel mbi mediat me fokus zhvillimin ekonomik.</t>
  </si>
  <si>
    <t>Fusha 2: Turizmi i qëndrueshëm dhe i larmishëm</t>
  </si>
  <si>
    <t>Festivali i Trashëgimisë Kulturore Shqiptare - çdo vit</t>
  </si>
  <si>
    <t>Theksimi i trashëgimisë dhe traditat e pasura kulturore të Shqipërisë për të tërhequr turistë dhe për të ruajtur pasuritë kulturore.</t>
  </si>
  <si>
    <t>Shtator 2025 - Qershor 2028</t>
  </si>
  <si>
    <t>Harta e Sektorit të Agroturizmit në Shqipëri (publikim/aplikacion celular/zhvillim i platformës së internetit)</t>
  </si>
  <si>
    <t xml:space="preserve">Ofrimi i promovimeve dhe lehtësimeve për sektorin, duke synuar rritjen e interesit brenda dhe jashtë vendit.  </t>
  </si>
  <si>
    <t>Ministria e Bujqësisë dhe Zhvillimit Rural</t>
  </si>
  <si>
    <t>“Eksperienca nga ferma në tryezë” - 3 Konferenca Kombëtare</t>
  </si>
  <si>
    <t xml:space="preserve">Rritja e interesit për turistët në Shqipëri dhe përdorimi i potencialit të kuzhinës vendase kanë shfaqur nevojën për të ndërtuar një qasje të re për të rritur potencialin e prodhimit vendas nga fermerët duke garantuar gjithashtu shitjen e tyre të furnizimit me ushqim për ofertën turistike. Adresimi i nevojave të fermerëve vendas dhe bizneseve të agroturizmit.  </t>
  </si>
  <si>
    <t>Ministria e Bujqësisë dhe Zhvillimit Rural; ministritë e linjës; Bashkitë</t>
  </si>
  <si>
    <t>Janar 2025-dhjetor 2030</t>
  </si>
  <si>
    <t>Përmbajtja dixhitale për komunikimin në media online shpërndahet periodikisht me qëllim informimin e publikut dhe audiencës specifike të identifikuar</t>
  </si>
  <si>
    <t>Produkte të dizajnuara të përshtatura, infografikë, fletë të dhënash, fletëpalosje që dizajnohen për komunikim dhe shpërndarje në mediat sociale</t>
  </si>
  <si>
    <t>Një seri podkastesh të prodhuara për shpjegimin e prioriteteve dhe nevojave të sektorit.</t>
  </si>
  <si>
    <t>Lehtësimi i pjesëmarrjes në shfaqje televizive në bazë të kërkesës ose të kërkuar nga ekipi i S3.</t>
  </si>
  <si>
    <t>Fusha 3: Zinxhiri ushqimor i qëndrueshëm</t>
  </si>
  <si>
    <t>Samiti i Përpunimit të Ushqimit dhe Inovacionit - 2 aktivitete</t>
  </si>
  <si>
    <t>Nxitni inovacionin në përpunimin e ushqimit dhe shtimin e vlerës dhe theksoni investimet ndërsektoriale.</t>
  </si>
  <si>
    <t>Adresimi i efekteve të ndryshimeve klimatike në bujqësi përmes inovacionit (të paktën 3 vizita shkëmbimi rajonal në BB dhe Evropë)</t>
  </si>
  <si>
    <t>Teknologjia mund të mbrojë investimet private bujqësore të fermerëve duke përfshirë teknologjitë e reja në procesin e punës dhe duke eksploruar këto mundësi përmes rrjeteve dhe shkëmbimeve.</t>
  </si>
  <si>
    <t>Workshop i Qëndrueshëm i Peshkimit dhe Akuakulturës - 3 seminare</t>
  </si>
  <si>
    <t>Edukimi mbi praktikat e qëndrueshme në peshkim dhe akuakulturë - vizioni 2030.</t>
  </si>
  <si>
    <t>Ministria e Bujqësisë dhe Zhvillimit Rural; Ministria e Ekonomisë, Kulturës dhe Inovacionit</t>
  </si>
  <si>
    <t>Përmbajtjet dixhitale për komunikim në media online shpërndahen periodikisht me qëllim informimin e publikut dhe audiencës specifike të identifikuar.</t>
  </si>
  <si>
    <t>Një seri podkastesh të prodhuara për shpjegimin e prioriteteve dhe nevojave të sektorit dhe fushës.</t>
  </si>
  <si>
    <t>Podcast-i do të përgatitet dhe shpërndahet në një listë të dedikuar për luajtje në kanalin Youtube të S3.</t>
  </si>
  <si>
    <t>Paraqitjet televizive në emisione të veçanta televizive dhe media që lidhen me këtë fushë për të promovuar nismat e reja të ndërmarra</t>
  </si>
  <si>
    <t>Promovimi i burimeve të vendit nëpërmjet rasteve të identifikuara të suksesit dhe të vizualizuara në emisione të caktuara televizive të angazhuara me sektorin për të promovuar sektorin agrokulturor dhe aftësitë për të kontribuar në fuqizimin e ekonomive lokale dhe familjeve fermere</t>
  </si>
  <si>
    <t>Kapitali Njerëzor / Kërkim &amp; Inovacion / Konkurrueshmëri</t>
  </si>
  <si>
    <t>Katër seminare</t>
  </si>
  <si>
    <t>Përmirësimi aftësive, përhapja e njohurive dhe nxitja e një kuptim më të thellë të temave të rëndësishme për Kapitalin Njerëzor dhe R&amp;I.</t>
  </si>
  <si>
    <t>Ekipi S3 ose Njësia e Re, Ministria e Ekonomisë, Kulturës dhe Inovacionit</t>
  </si>
  <si>
    <t>Aktivitete të rrjetëzimit dhe bashkëpunimit - 3 Hackathon-e</t>
  </si>
  <si>
    <t>Takimet e industrisë që lidhin studiuesit me drejtuesit e biznesit. Aktivitete të rrjetëzimit ndërsektorial për të inicuar një qasje bashkëpunuese.</t>
  </si>
  <si>
    <t>Ekipi S3; Ministri i Shtetit për Sipërmarrjen dhe Klimën e Biznesit</t>
  </si>
  <si>
    <t>Rrëfime</t>
  </si>
  <si>
    <t>Platforma Dixhitale e Rrëfimit; Seri Podcast-esh; Webinare interaktive; Seritë e Dokumentarëve</t>
  </si>
  <si>
    <t>Konferenca Kombëtare e Zhvillimit të Aftësive - 3 konferenca</t>
  </si>
  <si>
    <t>Diskutoni dhe promovoni strategji për rritjen e aftësive dhe zhvillimit të talenteve në industri të ndryshme përmes fjalimeve kryesore, diskutimeve në panel, seminareve dhe sesioneve të rrjetëzimit</t>
  </si>
  <si>
    <t>Ministria e Ekonomisë, Kulturës dhe Inovacionit, Ministria e Arsimit dhe Sportit</t>
  </si>
  <si>
    <t>Emisioni televiziv RTSH 3 për të tërhequr angazhimin e diasporës</t>
  </si>
  <si>
    <t>Shfaqje televizive e dedikuar për tërheqjen e diasporës dhe inkurajimin e programeve të kthimit</t>
  </si>
  <si>
    <t>Organizimi i ekspozitës dhe panaireve për Produktet Made in Abania - 2 Ekspozita</t>
  </si>
  <si>
    <t>Promovoni Produktet të prodhuara në Shqipëri në tregun europian dhe atë botëror</t>
  </si>
  <si>
    <t>Përmbajtja dixhitale për komunikimin në media online shpërndahet periodikisht me qëllim informimin e publikut dhe audiencës specifike të identifikuar.</t>
  </si>
  <si>
    <t>Një seri podkastesh për të rritur ndërgjegjësimin për Kapitalin Njerëzor / Kërkimin dhe Inovacionin / Konkurrueshmërinë, Lidhshmërinë Dixhitale dhe Ekonominë Blu dhe të Gjelbër.</t>
  </si>
  <si>
    <t>Podcast do të prodhohet dhe shpërndahet në një listë të dedikuar për luajtje në kanalin Youtube të S3.</t>
  </si>
  <si>
    <t>Fushata dixhitale në promovimin e mundësive në Shqipëri për të rinjtë dhe inovacionin.</t>
  </si>
  <si>
    <t>Produkte me dizajne të përshtatura, infografikë, fletë të dhënash, fletëpalosje që dizajnohen për komunikim dhe shpërndarje në mediat sociale</t>
  </si>
  <si>
    <t>Një aktivitet i përshtatur në TUMO për të rritur njohuritë e të rinjve dhe grupeve të interesuara të synuara për rëndësinë e gjithëpërfshirjes së inovacionit në zbatimin e start-up-eve, ideve të reja të biznesit dhe kontributit të instrumenteve efektive kërkimore.</t>
  </si>
  <si>
    <t>Aktivitete komunikimi në terren</t>
  </si>
  <si>
    <t>Dita e Hapjes së Shkollës (aktivitet informativ)</t>
  </si>
  <si>
    <t>Shkollat ​​e identifikuara që përballen me vështirësi për shkak të më pak nxënësve të regjistruar do të rrisin ndërgjegjësimin për dixhitalizimin dhe kontributin e teknologjisë në komunitetin dhe angazhimin lokal. Një shkollë për çdo rajon të vendit (AL) do të shërbejë si model për të treguar se ndryshimi është i mundur.</t>
  </si>
  <si>
    <r>
      <rPr>
        <sz val="7"/>
        <rFont val="Times New Roman"/>
        <family val="1"/>
      </rPr>
      <t xml:space="preserve"> </t>
    </r>
    <r>
      <rPr>
        <sz val="11"/>
        <rFont val="Calibri"/>
        <family val="2"/>
        <scheme val="minor"/>
      </rPr>
      <t>Pjesëmarrja në emisione televizive në seritë e planifikuara të emisioneve kushtuar arsimit.</t>
    </r>
  </si>
  <si>
    <t>Histori suksesi të qytetarëve, veçanërisht të rinjve, familjet e të cilëve janë kthyer në vend pas migrimit, të angazhuar në sektorë të ndryshëm të Domaineve Ndërsektoriale, duke synuar promovimin e mundësive të Shqipërisë në procesin e fitimit të trurit.</t>
  </si>
  <si>
    <t>Artikuj dhe tregime në ueb S3 - 5 çdo vit</t>
  </si>
  <si>
    <t>Lidhja dixhitale</t>
  </si>
  <si>
    <t>Samiti i Transformimit Dixhital</t>
  </si>
  <si>
    <t>Paraqitni përparimet në shërbimet dhe infrastrukturën dixhitale dhe diskutoni tendencat e ardhshme. Nëpërmjet adresave kryesore, diskutimeve në panel, ekspozitave të teknologjisë dhe mundësive të rrjetëzimit.</t>
  </si>
  <si>
    <t>Ministria e Infrastrukturës dhe Energjisë, Ministria e Ekonomisë, Kulturës dhe Inovacionit</t>
  </si>
  <si>
    <t>Mars 2026 - Qershor 2026</t>
  </si>
  <si>
    <t>Seria Kombëtare Hackathon mbi risitë dixhitale - 3 Hackathon</t>
  </si>
  <si>
    <t>Inkurajoni inovacionin në shërbimet dixhitale duke bashkuar zhvilluesit, projektuesit dhe sipërmarrësit. Përmes konkurseve të kodimit, seancave të mentorimit dhe prezantimeve të projekteve</t>
  </si>
  <si>
    <t>Ministër i Shtetit për Sipërmarrjen dhe Klimën e Biznesit, S3 Team ose Njësia e Re, Ministria e Ekonomisë, Kulturës dhe Inovacionit</t>
  </si>
  <si>
    <t>Ekonomia blu dhe jeshile</t>
  </si>
  <si>
    <t>Simpoziumi i Ekonomisë Blu</t>
  </si>
  <si>
    <t>Diskutoni përparimet më të fundit në ekonominë blu përmes Prezantimeve, diskutimeve në panel dhe ekspozitave të teknologjisë</t>
  </si>
  <si>
    <t>Ministria e Turizmit dhe Mjedisit; Ministria e Infrastrukturës dhe Energjisë, Ministria e Bujqësisë dhe Zhvillimit Rural</t>
  </si>
  <si>
    <t>Iniciativat e angazhimit:</t>
  </si>
  <si>
    <t>3-5 aktivitete publike çdo vit për të diskutuar përfitimet dhe për të mbledhur komente mbi strategjinë S3.</t>
  </si>
  <si>
    <t>Mbani të informuar palët e interesuara mbi progresin dhe përfitimet e iniciativave të S3</t>
  </si>
  <si>
    <t>S3 Ekipi ose Njësia e Re, Ministria e Ekonomisë, Kulturës dhe Inovacionit</t>
  </si>
  <si>
    <t>Kryeni sesione të rregullta në internet për të mbajtur të informuar dhe përfshirë palët e interesuara (3-5 seanca online në vit).</t>
  </si>
  <si>
    <t>Inkurajoni palët e interesuara të ndajnë përvojat dhe njohuritë e tyre përmes artikujve dhe rasteve studimore.</t>
  </si>
  <si>
    <t>Ndarja e njohurive dhe historive të suksesit</t>
  </si>
  <si>
    <t>Përmirësimi i kanaleve dhe mjeteve të komunikimit</t>
  </si>
  <si>
    <t>Ridizajnimi i faqes në internet</t>
  </si>
  <si>
    <t>Përmirësoni faqen e internetit të S3 Albania për përmirësimin e përvojës së përdoruesit dhe ofrimit të përmbajtjes, duke përfshirë aftësitë dygjuhëshe.</t>
  </si>
  <si>
    <t>Krijimi i një ekipi komunikimi S3</t>
  </si>
  <si>
    <t>Ekipi i Komunikimit S3 me të paktën 2-3 ekspertë me kohë të pjesshme për të koordinuar aktivitetet e komunikimit të S3</t>
  </si>
  <si>
    <t>Zgjerimi dhe mirëmbajtja e mediave sociale (shkrimi i përmbajtjes, etj.)</t>
  </si>
  <si>
    <t>Optimizoni kanalet ekzistuese (Facebook, Instagram, LinkedIn) dhe hapni të reja (X, Threads, YouTube, TikTok) për të arritur një demografi më të gjerë.</t>
  </si>
  <si>
    <t>Bashkëpunimet mediatike</t>
  </si>
  <si>
    <t>Përdorimi i rregullt i mediave tradicionale dhe online për të shpërndarë lajme, përditësime dhe histori suksesi, transmetim televiziv Smart Albania</t>
  </si>
  <si>
    <t>Zhvillimi i përmbajtjes</t>
  </si>
  <si>
    <t>Përmbajtja vizuale</t>
  </si>
  <si>
    <t>Do të krijohen banderola dhe infografikë dixhitalë për të shfaqur arritjet dhe përfitimet e strategjisë S3.</t>
  </si>
  <si>
    <t>Qershor 2025 - Dhjetor 2030</t>
  </si>
  <si>
    <t>Tregimi i tregimeve</t>
  </si>
  <si>
    <t>Prodhoni 10 podkaste dhe 10 video dëshmi për të ndarë histori suksesi frymëzuese dhe për të angazhuar komunitetin.</t>
  </si>
  <si>
    <t>Marrëdhëniet me Publikun</t>
  </si>
  <si>
    <t>Zhvilloni dhe shpërndani artikuj PR dhe opinione nga ekspertë për të theksuar sukseset kritike.</t>
  </si>
  <si>
    <t>Bashkëpunimet dhe Partneritetet</t>
  </si>
  <si>
    <t>Angazhimi i mediave lokale</t>
  </si>
  <si>
    <t>Angazhoni mediat lokale në debate dhe diskutime publike rreth strategjisë S3.</t>
  </si>
  <si>
    <t>Informimi ndërkombëtar</t>
  </si>
  <si>
    <t>Eksploroni mundësitë për artikuj të veçantë në buletinin e Komisionit Evropian dhe bashkëpunimet me platforma si EurActiv.</t>
  </si>
  <si>
    <r>
      <t>Aktiviteti i mbylljes:</t>
    </r>
    <r>
      <rPr>
        <sz val="12"/>
        <rFont val="Arial"/>
        <family val="2"/>
      </rPr>
      <t xml:space="preserve"> </t>
    </r>
  </si>
  <si>
    <t>Ky aktivitet është një ekspozitë në shkallë të gjerë e krijuar për të nxjerrë në pah sektorët kyç të identifikuar në Strategjinë e Specializimit Inteligjent të Shqipërisë dhe për të nxitur bashkëpunimin dhe investimet. Ngjarja do të synojë të nxisë një frymë inovacioni dhe bashkëpunimi që përputhet me qëllimet e Strategjisë së Specializimit Inteligjent të Shqipërisë, duke shfaqur gjithashtu trashëgiminë e pasur kulturore të vendit dhe potencialin për rritje në të ardhmen.</t>
  </si>
  <si>
    <t>Një aktivitet i rëndësishme për të shënuar miratimin e strategjisë dhe për të shfaqur vizionet e ardhshme dhe hapat e ardhshëm të S3 Albania</t>
  </si>
  <si>
    <t>Pajisjet dhe përmbajtje vizuale</t>
  </si>
  <si>
    <t>PR dhe materiale vizuale</t>
  </si>
  <si>
    <t>Sigurohuni që materialet promovuese dhe përmbajtja dixhitale të planifikohen dhe shpërndahen gjatë gjithë kohëzgjatjes së strategjisë S3:                                                        - Mallrat e markës (p.sh. stilolapsa, çanta, fletore, disqe USB) të shpërndara në ngjarje.                                                        - Broshura dhe fletushka informative.                                                          - Përmbajtje dixhitale (p.sh., infografikë, video) të shpërndara përmes platformave online.</t>
  </si>
  <si>
    <t>Prioriteti: Energjia</t>
  </si>
  <si>
    <t>Objektivi Strategjik Nr. 1: Promovimi i zhvillimit të projekteve të energjisë diellore dhe të erës për të diversifikuar portofolin e energjisë së rinovueshme, duke shfrytëzuar burimet e mjaftueshme të diellit dhe të erës në Shqipëri për prodhimin e energjisë së pastër.</t>
  </si>
  <si>
    <t>Objektivi specifik 1.1 .Rritja e investimeve në energjinë e rinovueshme, duke përfshirë liberalizimin e tregut të energjisë</t>
  </si>
  <si>
    <t>Objektivi specifik 1.2 Rritja e procedurave për lëshimin e lejeve dhe licencave për kompanitë që operojnë në këtë sektor dhe përmirësimi i kuadrit ligjor dhe rregullator, duke përfshirë zhvillimin e nënrregulloreve dhe udhëzimeve për të lehtësuar zbatimin e ligjeve të lidhura me energjinë</t>
  </si>
  <si>
    <t>Total</t>
  </si>
  <si>
    <t>Objektivi Strategjik Nr. 2: Inkurajimi i përdorimit të teknologjive nga mbeturinat në energji, teknologjive inovative dhe burimeve të biomasës për prodhimin e energjisë së pastër, reduktimin e mbetjeve në landfill dhe promovimin e efikasitetit të burimeve.</t>
  </si>
  <si>
    <t xml:space="preserve">Objektivi specifik 2.1 Inkurajimi i përdorimit të teknologjive nga mbeturinat në energji, teknologjive inovative dhe burimeve të biomasës për prodhimin e energjisë së pastër, reduktimin e mbetjeve në landfill dhe promovimin e ndërgjegjësimit													</t>
  </si>
  <si>
    <t>Objektivi specifik 3.1 Promovimi i masave mbështetëse për integrimin e burimeve alternative të energjisë dhe efiçencën e energjisë dhe diversifikimin e përzierjes së prodhimit të energjisë elektrike</t>
  </si>
  <si>
    <t>Objektivi specifik 4.1 Investimi në zhvillimin e rrjeteve inteligjente dhe sistemeve të ruajtjes, për të mbështetur rrjetet inteligjente dhe infrastrukturën e ruajtjes së energjisë që mund të trajtojë në mënyrë efikase natyrën e ndryshme të burimeve të energjisë së rinovueshme dhe të mundësojë ndarjen ndër-rajonale të energjisë</t>
  </si>
  <si>
    <t>Objektivi specifik 4.2 Përmirësimi i infrastrukturës energjetike, duke përfshirë ndërtimin e qendrave teknologjike (TEC) dhe stacioneve të karikimit për të mbështetur transportin elektrik</t>
  </si>
  <si>
    <t>Objektivi Strategjik Nr. 5 Zbatimi i praktikave përgjegjëse të menaxhimit të pyjeve, duke përfshirë ripyllëzimin dhe prerjen e qëndrueshme të drurit, për të balancuar përfitimet ekonomike me ruajtjen e mjedisit.</t>
  </si>
  <si>
    <t>Objektivi specifik 5.1 Praktikat e përdorimit të qëndrueshëm të energjisë</t>
  </si>
  <si>
    <t>Energjia TOTALE</t>
  </si>
  <si>
    <t>Energjia TOTALE (%)</t>
  </si>
  <si>
    <t>Prioriteti: Bujqësia dhe Siguria Ushqimore</t>
  </si>
  <si>
    <t>Buxheti i parashikuar i shtetit(euro)</t>
  </si>
  <si>
    <t>Donatorët (euro)</t>
  </si>
  <si>
    <t>Hendeku (euro)</t>
  </si>
  <si>
    <t>Transformimi në Sektorin e Bujqësisë për të ofruar ushqim të shëndetshëm duke u fokusuar në zhvillimin e zinxhirit të qëndrueshëm ushqimor të bazuar në traditë dhe për të nxitur shtimin e vlerës dhe konkurrencën në treg.</t>
  </si>
  <si>
    <t>Objektivi specifik 1.1 Bujqësia e qëndrueshme dhe certifikimi Rritja e qëndrueshmërisë ekonomike të fermave për të trajtuar sfidat aktuale dhe të ardhshme (dmth. ndryshimi i klimës) reduktimi i plotë i kostos, prodhimi i qëndrueshëm dhe certifikimi</t>
  </si>
  <si>
    <t>Objektivi specifik 1.2 Përpunimi i ushqimit dhe produktet me vlerë të shtuar</t>
  </si>
  <si>
    <t>Objektivi specifik 1.5 Forcimi i agroturizmit dhe zhvillimit të biznesit në zonat rurale</t>
  </si>
  <si>
    <t>TOTALI i Bujqësisë dhe Sigurisë Ushqimore</t>
  </si>
  <si>
    <t>TOTALI i Bujqësisë dhe Sigurisë Ushqimore (%)</t>
  </si>
  <si>
    <t>Prioriteti: Lidhja dixhitale</t>
  </si>
  <si>
    <t>Buxheti i shtetit i parashikuar (euro)</t>
  </si>
  <si>
    <t>Optimizoni dixhitalin dhe lidhjen për të rritur efikasitetin ekonomik</t>
  </si>
  <si>
    <t>Objektivi specifik 1.1 Përparimi i zhvillimit të infrastrukturës dhe rritja e lidhjes përmes investimeve strategjike dhe përmirësimeve teknologjike</t>
  </si>
  <si>
    <t>Objektivi specifik 1.2 Reduktimi i kohës së përpunimit për transportuesit, agjencitë detare, transportuesit e mallrave dhe kompanitë logjistike për të përmirësuar operacionet dhe për të rritur efikasitetin.</t>
  </si>
  <si>
    <t>TOTALI i Lidhjes dixhitale</t>
  </si>
  <si>
    <t>TOTALI i Lidhjes dixhitale (%)</t>
  </si>
  <si>
    <t>Prioriteti: Lëndët e para</t>
  </si>
  <si>
    <t>ORIENTIMI I SEKTORIT MINERAL TË SHQIPËRISË PËR TË BËHET PARTNER STRATEGJIK I BE-së DHE NJË KONTRIBUTOR I VLERËM NË ZINXHIRIN KRITIK TË FURNIZIMIT TË LËNDËVE TË PARA TË BE-së</t>
  </si>
  <si>
    <t>Objektivi specifik 1: Orientimi i sektorit minerar të Shqipërisë për t'u bërë partner strategjik i BE-së dhe një kontribues i vlefshëm në zinxhirin kritik të furnizimit me lëndë të parë të BE-së</t>
  </si>
  <si>
    <t xml:space="preserve">Objektivi specifik 4 : Fuqizimi i infrastrukturës, kapaciteteve kërkimore shkencore dhe njerëzore  </t>
  </si>
  <si>
    <t xml:space="preserve"> TOTALI i Lëndëve të para</t>
  </si>
  <si>
    <t xml:space="preserve"> TOTALI Lëndëve të para (%)</t>
  </si>
  <si>
    <t>Prioriteti : Turizëm / Mjedis / Ekonomi blu</t>
  </si>
  <si>
    <t>Objektivi Strategjik: Zhvillimi i një sektori turistik dinamik, të larmishëm, në mbarë vendin, gjatë gjithë vitit, që kontribuon në zhvillimin socio-ekonomik të vendit duke promovuar praktika të përgjegjshme dhe duke ruajtur thesaret tona natyrore dhe kulturore për brezat e ardhshëm.</t>
  </si>
  <si>
    <t xml:space="preserve">Objektivi specifik 1. Ruajtja dhe promovimi i vendeve historike dhe kulturore, muzeve dhe traditave të Shqipërisë për të tërhequr entuziastët e trashëgimisë, duke siguruar që trashëgimia kulturore e Shqipërisë do të ruhet, restaurohet dhe promovohet.													</t>
  </si>
  <si>
    <t>Objektivi specifik 2. Zhvillimi i nënsektorit të Turizmit të Shendetit dhe Mirëqeniesduke perfituar nga burimet natyrore dhe terapeutike te Shqiperise</t>
  </si>
  <si>
    <t>Objektivi specifik 4: Promovimi i turizmit rural duke lidhur vizitorët me fermat lokale dhe aktivitetet agroturistike, duke theksuar prodhimin e qëndrueshëm të ushqimit</t>
  </si>
  <si>
    <t>Objektivi specifik 5: Zhvillimi i produkteve dhe shërbimeve turistike të veçanta me fokus në kulinari</t>
  </si>
  <si>
    <t>Zhvillimi i Ekonomisë Blu dhe Turizmit të Qëndrueshëm Bregdetar</t>
  </si>
  <si>
    <t>TOTALI i Turizmit</t>
  </si>
  <si>
    <t>Objektivi specifik 4. Përmirësimi i inspektimit</t>
  </si>
  <si>
    <t>TOTALI i Mjedisit</t>
  </si>
  <si>
    <t>TOTALI i Turizmit dhe Mjedisit</t>
  </si>
  <si>
    <t>TOTALI i Turizmit dhe Mjedisit (%)</t>
  </si>
  <si>
    <t>Prioriteti: Arsimi</t>
  </si>
  <si>
    <t>Transformimi i arsimit dhe zhvillimit të fuqisë punëtore për të mbështetur tranzicionin dixhital dhe të gjelbër në Shqipëri</t>
  </si>
  <si>
    <t>Objektivi specifik 1. Forcimi i bashkëpunimit midis akademisë, bizneseve, qeverisë dhe shoqërisë civile (QUADRUPPLE HELIX) (Helikë e katërfishtë) për të rritur inovacionin dhe gatishmërinë e fuqisë punëtore</t>
  </si>
  <si>
    <t>Objektivi specifik 2. Përmirësimi i programit të të mësuarit gjatë gjithë jetës për të nxitur një fuqi punëtore elastike dhe të shkathët përmes rikualifikimit dhe përmirësimit të aftësive të punëtorëve, duke marrë parasysh sfidat e paraqitura nga ekonomia rrethore dhe inteligjenca artificiale</t>
  </si>
  <si>
    <t>Objektivi specifik 3. Modernizimi i kurrikulës në të gjitha nivelet për të pajisur më mirë Shqipërinë për tranzicionin dixhital dhe të gjelbër dhe për forcimin e specializimit të ekonomisë kombëtare në fushat me përparësi S3 dhe rritjen e aftësive shkencore dhe teknologjike në të gjitha nivelet.</t>
  </si>
  <si>
    <t>Objektivi specifik 4. Përmbysja e prirjes drejt emigrimit dhe braktisjes së zonave rurale nga të rinjtë, duke e bërë tërheqëse për të rinjtë qëndrimin në zonat rurale dhe angazhimin në zhvillimin rural.</t>
  </si>
  <si>
    <t>TOTALI i Arsimit</t>
  </si>
  <si>
    <t>TOTALI i Arsimit (%)</t>
  </si>
  <si>
    <t>Prioriteti: Ruajtja e talenteve</t>
  </si>
  <si>
    <t>Zhvillimi i kapaciteteve rinore dhe ruajtja e kapitalit njerëzor për të nxitur rritjen në Shqipëri</t>
  </si>
  <si>
    <t>Objektivi specifik 1.2 Përparimi i zhvillimit të talenteve dhe zhvillimit holistik të të rinjve, me një theks të veçantë tek vajzat e reja, duke mbështetur dhe zbatuar një sërë programesh amatore sportive, arteve, arteve dhe artizanatit dhe aktiviteteve jashtëshkollore.</t>
  </si>
  <si>
    <t>TOTALI i Ruajtjes së talenteve</t>
  </si>
  <si>
    <t>TOTALI Ruajtjes së talenteve (%)</t>
  </si>
  <si>
    <t>Prioriteti: Kërkimi dhe Inovacioni</t>
  </si>
  <si>
    <t>Sigurimi i transformimit të Kërkimit dhe Inovacionit përmes inovacionit dixhital dhe avancimit teknologjik dhe sigurimi i përsosmërisë në rezultatet e kërkimit shkencor dhe inovacionit.</t>
  </si>
  <si>
    <t>Objektivi specifik 1.1 Shfrytëzimi i ekspertizës kolektive, burimeve dhe perspektivave të të gjithë aktorëve të qeverisë, industrisë, akademisë dhe shoqërisë brenda heliksit të katërfishtë, duke promovuar një qasje sinergjike duke krijuar një ekosistem dinamik dhe efektiv inovacioni që rezulton në përparime të qëndrueshme dhe me ndikim</t>
  </si>
  <si>
    <t>Objektivi specifik 1.2 Përcaktimi i një kornizë specifike mbështetëse për proceset e transferimit të teknologjisë (vertikale dhe horizontale) duke “forcuar lidhjet midis anës së ofertës së teknologjisë, adoptuesve të teknologjisë dhe ofruesit të shërbimit mbështetës ndërmjetësues</t>
  </si>
  <si>
    <t>Objektivi specifik 1.4 Përdorimi i teknologjive të avancuara, duke përfshirë AI, imazhet satelitore dhe të dhënat UAV, për të nxitur inovacionin, për të përmirësuar proceset e vendimmarrjes dhe për të vlerësuar potencialin shkencor dhe inovativ, duke integruar të dhëna statistikore me cilësi të lartë për të monitoruar dhe përmirësuar Strategjinë e Specializimit Inteligjent (S3 ) prioritetet në mënyrë efektive</t>
  </si>
  <si>
    <t>TOTALI i Kërkimit dhe Inovacionit</t>
  </si>
  <si>
    <t>TOTALI i Kërkimit dhe Inovacionit (%)</t>
  </si>
  <si>
    <t>Prioriteti: Diaspora</t>
  </si>
  <si>
    <t>Shfrytëzimi i ekspertizës së diasporës dhe avancimit teknologjik për zhvillim të qëndrueshëm</t>
  </si>
  <si>
    <t>Objektivi specifik 1.2 Ekspertiza e diasporës jep një kontribut efektiv në gjenerimin e zhvillimit të kapitalit njerëzor veçanërisht në Shqipërinë rurale</t>
  </si>
  <si>
    <t>TOTALI Diasporës</t>
  </si>
  <si>
    <t>TOTALI i Diasporës (%)</t>
  </si>
  <si>
    <t xml:space="preserve">Komunikimi S3 </t>
  </si>
  <si>
    <t xml:space="preserve">Totali në % </t>
  </si>
  <si>
    <t>Prioriteti</t>
  </si>
  <si>
    <t>% e financimit total të S3</t>
  </si>
  <si>
    <t>Vlera</t>
  </si>
  <si>
    <t>%</t>
  </si>
  <si>
    <t>Energjia e Rinovueshme</t>
  </si>
  <si>
    <t>Lëndët e para</t>
  </si>
  <si>
    <t>Zinxhiri ushqimor i shëndetshëm dhe i qëndrueshëm</t>
  </si>
  <si>
    <t>Turizëm i qëndrueshëm dhe i larmishëm</t>
  </si>
  <si>
    <t>Arsimi</t>
  </si>
  <si>
    <t>Ruajtja e talenteve</t>
  </si>
  <si>
    <t>Kërkimi dhe Inovacioni</t>
  </si>
  <si>
    <t>Angazhimi i Diasporës</t>
  </si>
  <si>
    <t>Dixhital/Lidhja</t>
  </si>
  <si>
    <t>Totali S3</t>
  </si>
  <si>
    <t>Shtator 2025 - Dhjetor 2030</t>
  </si>
  <si>
    <t>Shtator 2025 - Dhjetor 2031</t>
  </si>
  <si>
    <t>Shtator 2025 - Mars 2025</t>
  </si>
  <si>
    <t>Shtator 2025 - Dhjetor 2025</t>
  </si>
  <si>
    <t>Tetor 2025 - Nëntor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</si>
</sst>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_(* \(#,##0\);_(* &quot;-&quot;_);_(@_)"/>
    <numFmt numFmtId="44" formatCode="_(&quot;$&quot;* #,##0.00_);_(&quot;$&quot;* \(#,##0.00\);_(&quot;$&quot;* &quot;-&quot;??_);_(@_)"/>
    <numFmt numFmtId="43" formatCode="_(* #,##0.00_);_(* \(#,##0.00\);_(* &quot;-&quot;??_);_(@_)"/>
    <numFmt numFmtId="164" formatCode="_ * #,##0_)_ ;_ * \(#,##0\)_ ;_ * &quot;-&quot;_)_ ;_ @_ "/>
    <numFmt numFmtId="165" formatCode="_-* #,##0.00_-;\-* #,##0.00_-;_-* &quot;-&quot;??_-;_-@_-"/>
    <numFmt numFmtId="166" formatCode="_(* #,##0_);_(* \(#,##0\);_(* &quot;-&quot;??_);_(@_)"/>
    <numFmt numFmtId="167" formatCode="_-* #,##0_-;\-* #,##0_-;_-* &quot;-&quot;??_-;_-@_-"/>
    <numFmt numFmtId="168" formatCode="_(* #,##0_);_(* \(#,##0\);_(* \-??_);_(@_)"/>
    <numFmt numFmtId="169" formatCode="#,##0;[Red]#,##0"/>
    <numFmt numFmtId="170" formatCode="0;[Red]0"/>
    <numFmt numFmtId="171" formatCode="_([$€-2]\ * #,##0.00_);_([$€-2]\ * \(#,##0.00\);_([$€-2]\ * &quot;-&quot;??_);_(@_)"/>
    <numFmt numFmtId="172" formatCode="_ * #,##0.00_)\ _A_L_L_ ;_ * \(#,##0.00\)\ _A_L_L_ ;_ * &quot;-&quot;??_)\ _A_L_L_ ;_ @_ "/>
    <numFmt numFmtId="173" formatCode="_-* #,##0_-;\-* #,##0_-;_-* \-??_-;_-@_-"/>
    <numFmt numFmtId="174" formatCode="_(* #,##0.000_);_(* \(#,##0.000\);_(* &quot;-&quot;??_);_(@_)"/>
    <numFmt numFmtId="175" formatCode="_ * #,##0.000_)_ ;_ * \(#,##0.000\)_ ;_ * &quot;-&quot;_)_ ;_ @_ "/>
    <numFmt numFmtId="176" formatCode="0.0"/>
    <numFmt numFmtId="177" formatCode="0.0%"/>
  </numFmts>
  <fonts count="130">
    <font>
      <sz val="11"/>
      <color theme="1"/>
      <name val="Calibri"/>
      <family val="2"/>
      <scheme val="minor"/>
    </font>
    <font>
      <sz val="11"/>
      <color theme="1"/>
      <name val="Calibri"/>
      <family val="2"/>
      <scheme val="minor"/>
    </font>
    <font>
      <sz val="11"/>
      <color theme="1"/>
      <name val="Aptos Narrow"/>
      <family val="2"/>
    </font>
    <font>
      <b/>
      <sz val="11"/>
      <color theme="1"/>
      <name val="Aptos Narrow"/>
      <family val="2"/>
    </font>
    <font>
      <sz val="11"/>
      <name val="Aptos Narrow"/>
      <family val="2"/>
    </font>
    <font>
      <sz val="12"/>
      <color theme="1"/>
      <name val="Calibri"/>
      <family val="2"/>
      <scheme val="minor"/>
    </font>
    <font>
      <sz val="12"/>
      <color rgb="FF44546A"/>
      <name val="Calibri"/>
      <family val="2"/>
    </font>
    <font>
      <b/>
      <sz val="20"/>
      <color rgb="FF44546A"/>
      <name val="Calibri"/>
      <family val="2"/>
    </font>
    <font>
      <sz val="10"/>
      <name val="Arial"/>
      <family val="2"/>
    </font>
    <font>
      <sz val="14"/>
      <color rgb="FFFF0000"/>
      <name val="Calibri"/>
      <family val="2"/>
    </font>
    <font>
      <b/>
      <sz val="18"/>
      <color rgb="FF44546A"/>
      <name val="Calibri"/>
      <family val="2"/>
    </font>
    <font>
      <b/>
      <sz val="16"/>
      <color rgb="FF44546A"/>
      <name val="Calibri"/>
      <family val="2"/>
    </font>
    <font>
      <b/>
      <sz val="14"/>
      <color rgb="FF44546A"/>
      <name val="Calibri"/>
      <family val="2"/>
    </font>
    <font>
      <sz val="14"/>
      <color rgb="FF44546A"/>
      <name val="Calibri"/>
      <family val="2"/>
    </font>
    <font>
      <sz val="16"/>
      <name val="Arial"/>
      <family val="2"/>
    </font>
    <font>
      <sz val="18"/>
      <name val="Arial"/>
      <family val="2"/>
    </font>
    <font>
      <sz val="12"/>
      <name val="Calibri"/>
      <family val="2"/>
    </font>
    <font>
      <b/>
      <sz val="10"/>
      <name val="Arial"/>
      <family val="2"/>
    </font>
    <font>
      <b/>
      <sz val="12"/>
      <name val="Calibri"/>
      <family val="2"/>
    </font>
    <font>
      <sz val="12"/>
      <name val="Arial"/>
      <family val="2"/>
    </font>
    <font>
      <sz val="10"/>
      <name val="Arial Unicode MS"/>
      <family val="2"/>
    </font>
    <font>
      <u/>
      <sz val="10"/>
      <name val="Arial Unicode MS"/>
      <family val="2"/>
    </font>
    <font>
      <strike/>
      <sz val="12"/>
      <name val="Calibri"/>
      <family val="2"/>
    </font>
    <font>
      <b/>
      <sz val="12"/>
      <color rgb="FFFF0000"/>
      <name val="Calibri"/>
      <family val="2"/>
    </font>
    <font>
      <sz val="11"/>
      <color rgb="FF0070C0"/>
      <name val="Calibri"/>
      <family val="2"/>
      <scheme val="minor"/>
    </font>
    <font>
      <sz val="12"/>
      <color rgb="FF0070C0"/>
      <name val="Calibri"/>
      <family val="2"/>
    </font>
    <font>
      <sz val="7"/>
      <name val="Calibri"/>
      <family val="2"/>
    </font>
    <font>
      <sz val="18"/>
      <color rgb="FFFF0000"/>
      <name val="Arial"/>
      <family val="2"/>
    </font>
    <font>
      <sz val="11"/>
      <name val="Calibri"/>
      <family val="2"/>
      <scheme val="minor"/>
    </font>
    <font>
      <sz val="12"/>
      <color theme="8"/>
      <name val="Calibri"/>
      <family val="2"/>
    </font>
    <font>
      <sz val="11"/>
      <color theme="8"/>
      <name val="Calibri"/>
      <family val="2"/>
      <scheme val="minor"/>
    </font>
    <font>
      <sz val="12"/>
      <color theme="4"/>
      <name val="Calibri"/>
      <family val="2"/>
    </font>
    <font>
      <sz val="14"/>
      <name val="Calibri"/>
      <family val="2"/>
    </font>
    <font>
      <b/>
      <sz val="14"/>
      <name val="Calibri"/>
      <family val="2"/>
    </font>
    <font>
      <sz val="12"/>
      <name val="&quot;Times New Roman&quot;"/>
    </font>
    <font>
      <b/>
      <sz val="18"/>
      <color theme="3"/>
      <name val="Calibri"/>
      <family val="2"/>
    </font>
    <font>
      <sz val="18"/>
      <color theme="3"/>
      <name val="Arial"/>
      <family val="2"/>
    </font>
    <font>
      <sz val="14"/>
      <name val="Arial"/>
      <family val="2"/>
    </font>
    <font>
      <b/>
      <sz val="12"/>
      <color theme="1"/>
      <name val="Calibri "/>
    </font>
    <font>
      <sz val="12"/>
      <name val="Calibri "/>
    </font>
    <font>
      <sz val="12"/>
      <color theme="1"/>
      <name val="Calibri "/>
    </font>
    <font>
      <sz val="12"/>
      <color rgb="FFFF0000"/>
      <name val="Calibri "/>
    </font>
    <font>
      <sz val="12"/>
      <color rgb="FF0D0D0D"/>
      <name val="Calibri "/>
    </font>
    <font>
      <b/>
      <sz val="12"/>
      <color theme="3"/>
      <name val="Calibri "/>
    </font>
    <font>
      <sz val="12"/>
      <color theme="3"/>
      <name val="Calibri "/>
    </font>
    <font>
      <b/>
      <sz val="16"/>
      <color rgb="FFFF0000"/>
      <name val="Calibri"/>
      <family val="2"/>
    </font>
    <font>
      <sz val="12"/>
      <color theme="1"/>
      <name val="Calibri"/>
      <family val="2"/>
    </font>
    <font>
      <sz val="12"/>
      <name val="Calibri"/>
      <family val="2"/>
      <charset val="1"/>
    </font>
    <font>
      <b/>
      <sz val="12"/>
      <name val="Calibri"/>
      <family val="2"/>
      <charset val="1"/>
    </font>
    <font>
      <sz val="12"/>
      <color rgb="FF44546A"/>
      <name val="Calibri"/>
      <family val="2"/>
      <charset val="1"/>
    </font>
    <font>
      <sz val="14"/>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F0000"/>
      <name val="Calibri"/>
      <family val="2"/>
      <scheme val="minor"/>
    </font>
    <font>
      <b/>
      <sz val="11"/>
      <color theme="1"/>
      <name val="Calibri"/>
      <family val="2"/>
      <scheme val="minor"/>
    </font>
    <font>
      <b/>
      <sz val="18"/>
      <name val="Calibri"/>
      <family val="2"/>
    </font>
    <font>
      <b/>
      <sz val="16"/>
      <name val="Calibri"/>
      <family val="2"/>
    </font>
    <font>
      <sz val="12"/>
      <name val="Calibri"/>
      <family val="2"/>
      <scheme val="minor"/>
    </font>
    <font>
      <sz val="14"/>
      <name val="Calibri"/>
      <family val="2"/>
      <charset val="1"/>
    </font>
    <font>
      <b/>
      <sz val="14"/>
      <name val="Calibri"/>
      <family val="2"/>
      <scheme val="minor"/>
    </font>
    <font>
      <sz val="14"/>
      <color theme="1"/>
      <name val="Calibri"/>
      <family val="2"/>
      <scheme val="minor"/>
    </font>
    <font>
      <b/>
      <sz val="16"/>
      <color theme="3"/>
      <name val="Calibri"/>
      <family val="2"/>
      <scheme val="minor"/>
    </font>
    <font>
      <sz val="16"/>
      <color theme="3"/>
      <name val="Calibri"/>
      <family val="2"/>
      <scheme val="minor"/>
    </font>
    <font>
      <sz val="16"/>
      <color theme="1"/>
      <name val="Calibri"/>
      <family val="2"/>
      <scheme val="minor"/>
    </font>
    <font>
      <b/>
      <sz val="12"/>
      <name val="Calibri"/>
      <family val="2"/>
      <scheme val="minor"/>
    </font>
    <font>
      <sz val="16"/>
      <name val="Calibri"/>
      <family val="2"/>
      <scheme val="minor"/>
    </font>
    <font>
      <b/>
      <sz val="12"/>
      <color theme="3"/>
      <name val="Calibri"/>
      <family val="2"/>
      <scheme val="minor"/>
    </font>
    <font>
      <sz val="16"/>
      <color rgb="FFFF0000"/>
      <name val="Calibri (Body)"/>
    </font>
    <font>
      <b/>
      <strike/>
      <sz val="12"/>
      <name val="Calibri"/>
      <family val="2"/>
      <charset val="1"/>
    </font>
    <font>
      <sz val="16"/>
      <color rgb="FF000000"/>
      <name val="Calibri"/>
      <family val="2"/>
      <charset val="1"/>
    </font>
    <font>
      <b/>
      <strike/>
      <sz val="12"/>
      <name val="Calibri"/>
      <family val="2"/>
      <scheme val="minor"/>
    </font>
    <font>
      <sz val="12"/>
      <name val="Times New Roman"/>
      <family val="1"/>
    </font>
    <font>
      <sz val="16"/>
      <color theme="1"/>
      <name val="Times New Roman"/>
      <family val="1"/>
    </font>
    <font>
      <b/>
      <sz val="12"/>
      <color theme="1"/>
      <name val="Calibri"/>
      <family val="2"/>
      <scheme val="minor"/>
    </font>
    <font>
      <sz val="12"/>
      <color rgb="FF000000"/>
      <name val="Times New Roman"/>
      <family val="1"/>
    </font>
    <font>
      <b/>
      <sz val="14"/>
      <color rgb="FFFF0000"/>
      <name val="Calibri"/>
      <family val="2"/>
      <scheme val="minor"/>
    </font>
    <font>
      <sz val="14"/>
      <color rgb="FFFF0000"/>
      <name val="Calibri"/>
      <family val="2"/>
      <scheme val="minor"/>
    </font>
    <font>
      <b/>
      <sz val="9"/>
      <color rgb="FF000000"/>
      <name val="Tahoma"/>
      <family val="2"/>
    </font>
    <font>
      <sz val="9"/>
      <color rgb="FF000000"/>
      <name val="Tahoma"/>
      <family val="2"/>
    </font>
    <font>
      <b/>
      <sz val="10"/>
      <color theme="1"/>
      <name val="Georgia"/>
      <family val="1"/>
    </font>
    <font>
      <sz val="10"/>
      <color theme="1"/>
      <name val="Georgia"/>
      <family val="1"/>
    </font>
    <font>
      <b/>
      <sz val="10"/>
      <color theme="3"/>
      <name val="Georgia"/>
      <family val="1"/>
    </font>
    <font>
      <sz val="11"/>
      <color theme="1"/>
      <name val="Calibri  "/>
    </font>
    <font>
      <sz val="10"/>
      <color rgb="FFFF0000"/>
      <name val="Georgia"/>
      <family val="1"/>
    </font>
    <font>
      <sz val="11"/>
      <name val="Calibri  "/>
    </font>
    <font>
      <sz val="11"/>
      <color rgb="FFFF0000"/>
      <name val="Calibri  "/>
    </font>
    <font>
      <b/>
      <sz val="11"/>
      <color theme="1"/>
      <name val="Calibri  "/>
    </font>
    <font>
      <sz val="10"/>
      <name val="Georgia"/>
      <family val="1"/>
    </font>
    <font>
      <b/>
      <sz val="11"/>
      <name val="Calibri  "/>
    </font>
    <font>
      <sz val="10"/>
      <color theme="1"/>
      <name val="Calibri  "/>
    </font>
    <font>
      <b/>
      <sz val="12"/>
      <color theme="3"/>
      <name val="Calibri  "/>
    </font>
    <font>
      <sz val="12"/>
      <color theme="3"/>
      <name val="Calibri  "/>
    </font>
    <font>
      <sz val="12"/>
      <color theme="3"/>
      <name val="Times New Roman"/>
      <family val="1"/>
    </font>
    <font>
      <b/>
      <sz val="14"/>
      <color theme="3"/>
      <name val="Calibri  "/>
    </font>
    <font>
      <sz val="14"/>
      <color theme="1"/>
      <name val="Times New Roman"/>
      <family val="1"/>
    </font>
    <font>
      <sz val="12"/>
      <name val="Calibri  "/>
    </font>
    <font>
      <b/>
      <sz val="12"/>
      <name val="Calibri  "/>
    </font>
    <font>
      <sz val="12"/>
      <color theme="1"/>
      <name val="Times New Roman"/>
      <family val="1"/>
    </font>
    <font>
      <strike/>
      <sz val="11"/>
      <name val="Calibri  "/>
    </font>
    <font>
      <sz val="12"/>
      <color rgb="FFFF0000"/>
      <name val="Calibri"/>
      <family val="2"/>
      <scheme val="minor"/>
    </font>
    <font>
      <strike/>
      <sz val="12"/>
      <color theme="1"/>
      <name val="Times New Roman"/>
      <family val="1"/>
    </font>
    <font>
      <strike/>
      <sz val="12"/>
      <name val="Calibri  "/>
    </font>
    <font>
      <sz val="12"/>
      <name val="Arial Narrow"/>
      <family val="2"/>
    </font>
    <font>
      <sz val="12"/>
      <color theme="1"/>
      <name val="Arial"/>
      <family val="2"/>
    </font>
    <font>
      <sz val="12"/>
      <name val="Calibri   "/>
    </font>
    <font>
      <b/>
      <sz val="12"/>
      <name val="Calibri   "/>
    </font>
    <font>
      <sz val="12"/>
      <name val="Calibri   "/>
      <charset val="1"/>
    </font>
    <font>
      <b/>
      <sz val="12"/>
      <name val="Calibri   "/>
      <charset val="1"/>
    </font>
    <font>
      <sz val="12"/>
      <color rgb="FFFF0000"/>
      <name val="Calibri   "/>
    </font>
    <font>
      <sz val="12"/>
      <name val="Calibri  "/>
      <charset val="1"/>
    </font>
    <font>
      <b/>
      <sz val="11"/>
      <color rgb="FF0070C0"/>
      <name val="Calibri"/>
      <family val="2"/>
      <scheme val="minor"/>
    </font>
    <font>
      <b/>
      <sz val="10.5"/>
      <color rgb="FF0070C0"/>
      <name val="Arial"/>
      <family val="2"/>
    </font>
    <font>
      <i/>
      <sz val="12"/>
      <name val="Calibri  "/>
    </font>
    <font>
      <b/>
      <sz val="9"/>
      <color indexed="81"/>
      <name val="Tahoma"/>
      <family val="2"/>
    </font>
    <font>
      <sz val="9"/>
      <color indexed="81"/>
      <name val="Tahoma"/>
      <family val="2"/>
    </font>
    <font>
      <b/>
      <sz val="11"/>
      <name val="Calibri"/>
      <family val="2"/>
      <scheme val="minor"/>
    </font>
    <font>
      <b/>
      <sz val="11"/>
      <name val="Calibri"/>
      <family val="2"/>
    </font>
    <font>
      <sz val="12"/>
      <name val="Calibri"/>
      <family val="1"/>
    </font>
    <font>
      <sz val="7"/>
      <name val="Times New Roman"/>
      <family val="1"/>
    </font>
    <font>
      <sz val="11"/>
      <name val="Calibri"/>
      <family val="1"/>
      <scheme val="minor"/>
    </font>
    <font>
      <i/>
      <sz val="12"/>
      <name val="Calibri"/>
      <family val="2"/>
      <scheme val="minor"/>
    </font>
    <font>
      <b/>
      <sz val="12"/>
      <color rgb="FFFF0000"/>
      <name val="Calibri"/>
      <family val="2"/>
      <scheme val="minor"/>
    </font>
    <font>
      <i/>
      <sz val="11"/>
      <name val="Calibri"/>
      <family val="2"/>
      <scheme val="minor"/>
    </font>
    <font>
      <sz val="12"/>
      <color theme="1"/>
      <name val="Calibri (Body)"/>
    </font>
    <font>
      <sz val="17"/>
      <color theme="1"/>
      <name val="Calibri"/>
      <family val="2"/>
      <scheme val="minor"/>
    </font>
    <font>
      <b/>
      <sz val="17"/>
      <color theme="4"/>
      <name val="Calibri"/>
      <family val="2"/>
    </font>
    <font>
      <b/>
      <sz val="17"/>
      <color theme="4"/>
      <name val="Calibri"/>
      <family val="2"/>
      <scheme val="minor"/>
    </font>
    <font>
      <b/>
      <sz val="17"/>
      <color theme="1"/>
      <name val="Calibri"/>
      <family val="2"/>
      <scheme val="minor"/>
    </font>
  </fonts>
  <fills count="34">
    <fill>
      <patternFill patternType="none"/>
    </fill>
    <fill>
      <patternFill patternType="gray125"/>
    </fill>
    <fill>
      <patternFill patternType="solid">
        <fgColor theme="0"/>
        <bgColor theme="0"/>
      </patternFill>
    </fill>
    <fill>
      <patternFill patternType="solid">
        <fgColor rgb="FFB8D4EF"/>
        <bgColor rgb="FFB8D4EF"/>
      </patternFill>
    </fill>
    <fill>
      <patternFill patternType="solid">
        <fgColor rgb="FFFFFF00"/>
        <bgColor indexed="64"/>
      </patternFill>
    </fill>
    <fill>
      <patternFill patternType="solid">
        <fgColor theme="0"/>
        <bgColor indexed="64"/>
      </patternFill>
    </fill>
    <fill>
      <patternFill patternType="solid">
        <fgColor rgb="FFFFFFFF"/>
        <bgColor rgb="FFFFFFFF"/>
      </patternFill>
    </fill>
    <fill>
      <patternFill patternType="solid">
        <fgColor rgb="FFD9D9D9"/>
        <bgColor rgb="FFD9D9D9"/>
      </patternFill>
    </fill>
    <fill>
      <patternFill patternType="solid">
        <fgColor rgb="FFFEF2CB"/>
        <bgColor rgb="FFFEF2CB"/>
      </patternFill>
    </fill>
    <fill>
      <patternFill patternType="solid">
        <fgColor rgb="FFD6DCE4"/>
        <bgColor rgb="FFD6DCE4"/>
      </patternFill>
    </fill>
    <fill>
      <patternFill patternType="solid">
        <fgColor rgb="FFFFF2CC"/>
        <bgColor rgb="FFFFF2CC"/>
      </patternFill>
    </fill>
    <fill>
      <patternFill patternType="solid">
        <fgColor rgb="FFFFFF00"/>
        <bgColor theme="0"/>
      </patternFill>
    </fill>
    <fill>
      <patternFill patternType="solid">
        <fgColor rgb="FFFFFF00"/>
        <bgColor rgb="FFFFFFFF"/>
      </patternFill>
    </fill>
    <fill>
      <patternFill patternType="solid">
        <fgColor theme="7" tint="0.79998168889431442"/>
        <bgColor indexed="64"/>
      </patternFill>
    </fill>
    <fill>
      <patternFill patternType="solid">
        <fgColor theme="7" tint="0.79998168889431442"/>
        <bgColor rgb="FFB8D4EF"/>
      </patternFill>
    </fill>
    <fill>
      <patternFill patternType="solid">
        <fgColor theme="0"/>
        <bgColor rgb="FFFFFF00"/>
      </patternFill>
    </fill>
    <fill>
      <patternFill patternType="solid">
        <fgColor rgb="FFFFFFFF"/>
        <bgColor rgb="FFF2F2F2"/>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FFFFCC"/>
      </patternFill>
    </fill>
    <fill>
      <patternFill patternType="solid">
        <fgColor theme="0"/>
        <bgColor rgb="FFFFFFFF"/>
      </patternFill>
    </fill>
    <fill>
      <patternFill patternType="solid">
        <fgColor theme="0"/>
        <bgColor rgb="FFF2F2F2"/>
      </patternFill>
    </fill>
    <fill>
      <patternFill patternType="solid">
        <fgColor theme="9"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rgb="FFD9F2D0"/>
      </patternFill>
    </fill>
    <fill>
      <patternFill patternType="solid">
        <fgColor rgb="FFFFFC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rgb="FFD6DCE4"/>
      </patternFill>
    </fill>
  </fills>
  <borders count="14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style="medium">
        <color rgb="FF000000"/>
      </bottom>
      <diagonal/>
    </border>
    <border>
      <left style="thin">
        <color rgb="FF000000"/>
      </left>
      <right style="thin">
        <color rgb="FF000000"/>
      </right>
      <top style="medium">
        <color rgb="FF000000"/>
      </top>
      <bottom/>
      <diagonal/>
    </border>
    <border>
      <left/>
      <right style="thin">
        <color rgb="FF000000"/>
      </right>
      <top/>
      <bottom style="medium">
        <color rgb="FF000000"/>
      </bottom>
      <diagonal/>
    </border>
    <border>
      <left style="thin">
        <color rgb="FF000000"/>
      </left>
      <right/>
      <top/>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rgb="FF000000"/>
      </right>
      <top/>
      <bottom style="thin">
        <color rgb="FF000000"/>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rgb="FF000000"/>
      </top>
      <bottom style="thin">
        <color rgb="FF000000"/>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rgb="FF000000"/>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rgb="FF000000"/>
      </right>
      <top style="thin">
        <color rgb="FF000000"/>
      </top>
      <bottom/>
      <diagonal/>
    </border>
    <border>
      <left/>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right/>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bottom style="thin">
        <color indexed="64"/>
      </bottom>
      <diagonal/>
    </border>
    <border>
      <left style="thin">
        <color rgb="FF000000"/>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B2B2B2"/>
      </left>
      <right/>
      <top/>
      <bottom/>
      <diagonal/>
    </border>
    <border>
      <left style="thin">
        <color rgb="FFB2B2B2"/>
      </left>
      <right/>
      <top/>
      <bottom style="thin">
        <color rgb="FFB2B2B2"/>
      </bottom>
      <diagonal/>
    </border>
    <border>
      <left style="thin">
        <color rgb="FFB2B2B2"/>
      </left>
      <right/>
      <top style="thin">
        <color rgb="FFB2B2B2"/>
      </top>
      <bottom style="thin">
        <color rgb="FFB2B2B2"/>
      </bottom>
      <diagonal/>
    </border>
    <border>
      <left style="thin">
        <color rgb="FFB2B2B2"/>
      </left>
      <right/>
      <top style="thin">
        <color rgb="FFB2B2B2"/>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rgb="FF000000"/>
      </left>
      <right style="medium">
        <color indexed="64"/>
      </right>
      <top/>
      <bottom/>
      <diagonal/>
    </border>
    <border>
      <left/>
      <right style="thin">
        <color rgb="FF000000"/>
      </right>
      <top/>
      <bottom style="thin">
        <color indexed="64"/>
      </bottom>
      <diagonal/>
    </border>
    <border>
      <left style="medium">
        <color indexed="64"/>
      </left>
      <right/>
      <top style="thin">
        <color indexed="64"/>
      </top>
      <bottom/>
      <diagonal/>
    </border>
    <border>
      <left style="thin">
        <color indexed="64"/>
      </left>
      <right style="medium">
        <color indexed="64"/>
      </right>
      <top/>
      <bottom style="thin">
        <color rgb="FF000000"/>
      </bottom>
      <diagonal/>
    </border>
    <border>
      <left style="thin">
        <color rgb="FF000000"/>
      </left>
      <right style="medium">
        <color indexed="64"/>
      </right>
      <top style="thin">
        <color indexed="64"/>
      </top>
      <bottom/>
      <diagonal/>
    </border>
    <border>
      <left style="thin">
        <color rgb="FF000000"/>
      </left>
      <right style="medium">
        <color indexed="64"/>
      </right>
      <top/>
      <bottom style="thin">
        <color indexed="64"/>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16">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0" borderId="0"/>
    <xf numFmtId="165" fontId="1"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164" fontId="1" fillId="0" borderId="0" applyFont="0" applyFill="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3" fillId="19" borderId="77" applyNumberFormat="0" applyAlignment="0" applyProtection="0"/>
    <xf numFmtId="0" fontId="54" fillId="20" borderId="77" applyNumberFormat="0" applyAlignment="0" applyProtection="0"/>
    <xf numFmtId="0" fontId="1" fillId="21" borderId="78" applyNumberFormat="0" applyFont="0" applyAlignment="0" applyProtection="0"/>
  </cellStyleXfs>
  <cellXfs count="1619">
    <xf numFmtId="0" fontId="0" fillId="0" borderId="0" xfId="0"/>
    <xf numFmtId="0" fontId="2" fillId="0" borderId="0" xfId="0" applyFont="1" applyAlignment="1">
      <alignment horizontal="left" vertical="top" wrapText="1"/>
    </xf>
    <xf numFmtId="166" fontId="2" fillId="0" borderId="0" xfId="0" applyNumberFormat="1" applyFont="1" applyAlignment="1">
      <alignment horizontal="left" vertical="top" wrapText="1"/>
    </xf>
    <xf numFmtId="0" fontId="2" fillId="2" borderId="0" xfId="0" applyFont="1" applyFill="1" applyAlignment="1">
      <alignment horizontal="left" vertical="top"/>
    </xf>
    <xf numFmtId="0" fontId="2" fillId="0" borderId="0" xfId="0" applyFont="1" applyAlignment="1">
      <alignment horizontal="left" vertical="top"/>
    </xf>
    <xf numFmtId="0" fontId="0" fillId="0" borderId="0" xfId="0" applyAlignment="1">
      <alignment wrapText="1"/>
    </xf>
    <xf numFmtId="0" fontId="6" fillId="6" borderId="0" xfId="0" applyFont="1" applyFill="1" applyAlignment="1">
      <alignment horizontal="left" vertical="top" wrapText="1"/>
    </xf>
    <xf numFmtId="0" fontId="13" fillId="6" borderId="0" xfId="0" applyFont="1" applyFill="1" applyAlignment="1">
      <alignment horizontal="left" vertical="top" wrapText="1"/>
    </xf>
    <xf numFmtId="0" fontId="12" fillId="9" borderId="27" xfId="0" applyFont="1" applyFill="1" applyBorder="1" applyAlignment="1">
      <alignment horizontal="left" vertical="top" wrapText="1"/>
    </xf>
    <xf numFmtId="0" fontId="17" fillId="0" borderId="27" xfId="0" applyFont="1" applyBorder="1" applyAlignment="1">
      <alignment wrapText="1"/>
    </xf>
    <xf numFmtId="0" fontId="16" fillId="6" borderId="27" xfId="0" applyFont="1" applyFill="1" applyBorder="1" applyAlignment="1">
      <alignment horizontal="right" wrapText="1"/>
    </xf>
    <xf numFmtId="3" fontId="16" fillId="6" borderId="27" xfId="0" applyNumberFormat="1" applyFont="1" applyFill="1" applyBorder="1" applyAlignment="1">
      <alignment horizontal="right" wrapText="1"/>
    </xf>
    <xf numFmtId="0" fontId="16" fillId="0" borderId="27" xfId="0" applyFont="1" applyBorder="1" applyAlignment="1">
      <alignment horizontal="left" vertical="center" wrapText="1"/>
    </xf>
    <xf numFmtId="0" fontId="16" fillId="0" borderId="27" xfId="0" applyFont="1" applyBorder="1" applyAlignment="1">
      <alignment horizontal="center" vertical="center" wrapText="1"/>
    </xf>
    <xf numFmtId="0" fontId="16" fillId="6" borderId="27" xfId="0" applyFont="1" applyFill="1" applyBorder="1" applyAlignment="1">
      <alignment horizontal="left" vertical="top" wrapText="1"/>
    </xf>
    <xf numFmtId="0" fontId="8" fillId="0" borderId="27" xfId="0" applyFont="1" applyBorder="1" applyAlignment="1">
      <alignment wrapText="1"/>
    </xf>
    <xf numFmtId="0" fontId="16" fillId="6" borderId="27" xfId="0" applyFont="1" applyFill="1" applyBorder="1" applyAlignment="1">
      <alignment horizontal="right" vertical="top" wrapText="1"/>
    </xf>
    <xf numFmtId="3" fontId="16" fillId="6" borderId="27" xfId="0" applyNumberFormat="1" applyFont="1" applyFill="1" applyBorder="1" applyAlignment="1">
      <alignment horizontal="right" vertical="center" wrapText="1"/>
    </xf>
    <xf numFmtId="0" fontId="18" fillId="6" borderId="27" xfId="0" applyFont="1" applyFill="1" applyBorder="1" applyAlignment="1">
      <alignment horizontal="left" vertical="top" wrapText="1"/>
    </xf>
    <xf numFmtId="3" fontId="19" fillId="0" borderId="27" xfId="0" applyNumberFormat="1" applyFont="1" applyBorder="1" applyAlignment="1">
      <alignment horizontal="right" vertical="center" wrapText="1"/>
    </xf>
    <xf numFmtId="3" fontId="16" fillId="0" borderId="27" xfId="0" applyNumberFormat="1" applyFont="1" applyBorder="1" applyAlignment="1">
      <alignment horizontal="right" vertical="top" wrapText="1"/>
    </xf>
    <xf numFmtId="3" fontId="19" fillId="0" borderId="27" xfId="0" applyNumberFormat="1" applyFont="1" applyBorder="1" applyAlignment="1">
      <alignment horizontal="right" vertical="top" wrapText="1"/>
    </xf>
    <xf numFmtId="0" fontId="16" fillId="0" borderId="27" xfId="0" applyFont="1" applyBorder="1" applyAlignment="1">
      <alignment horizontal="left" vertical="top" wrapText="1"/>
    </xf>
    <xf numFmtId="0" fontId="16" fillId="0" borderId="16" xfId="0" applyFont="1" applyBorder="1" applyAlignment="1">
      <alignment horizontal="left" vertical="top" wrapText="1"/>
    </xf>
    <xf numFmtId="0" fontId="17" fillId="0" borderId="28" xfId="0" applyFont="1" applyBorder="1" applyAlignment="1">
      <alignment wrapText="1"/>
    </xf>
    <xf numFmtId="0" fontId="16" fillId="2" borderId="8" xfId="0" applyFont="1" applyFill="1" applyBorder="1" applyAlignment="1">
      <alignment horizontal="right" vertical="center" wrapText="1"/>
    </xf>
    <xf numFmtId="0" fontId="16" fillId="2" borderId="13" xfId="0" applyFont="1" applyFill="1" applyBorder="1" applyAlignment="1">
      <alignment horizontal="right" vertical="center" wrapText="1"/>
    </xf>
    <xf numFmtId="3" fontId="16" fillId="6" borderId="26" xfId="0" applyNumberFormat="1" applyFont="1" applyFill="1" applyBorder="1" applyAlignment="1">
      <alignment horizontal="right" vertical="center" wrapText="1"/>
    </xf>
    <xf numFmtId="3" fontId="16" fillId="2" borderId="28" xfId="0" applyNumberFormat="1" applyFont="1" applyFill="1" applyBorder="1" applyAlignment="1">
      <alignment horizontal="right" vertical="center" wrapText="1"/>
    </xf>
    <xf numFmtId="0" fontId="16" fillId="0" borderId="26" xfId="0" applyFont="1" applyBorder="1" applyAlignment="1">
      <alignment horizontal="left" vertical="center" wrapText="1"/>
    </xf>
    <xf numFmtId="0" fontId="16" fillId="0" borderId="26" xfId="0" applyFont="1" applyBorder="1" applyAlignment="1">
      <alignment horizontal="center" vertical="center" wrapText="1"/>
    </xf>
    <xf numFmtId="0" fontId="16" fillId="6" borderId="34" xfId="0" applyFont="1" applyFill="1" applyBorder="1" applyAlignment="1">
      <alignment horizontal="left" wrapText="1"/>
    </xf>
    <xf numFmtId="0" fontId="16" fillId="2" borderId="27" xfId="0" applyFont="1" applyFill="1" applyBorder="1" applyAlignment="1">
      <alignment horizontal="right" vertical="center" wrapText="1"/>
    </xf>
    <xf numFmtId="3" fontId="16" fillId="2" borderId="27" xfId="0" applyNumberFormat="1" applyFont="1" applyFill="1" applyBorder="1" applyAlignment="1">
      <alignment horizontal="right" vertical="center" wrapText="1"/>
    </xf>
    <xf numFmtId="0" fontId="16" fillId="6" borderId="7" xfId="0" applyFont="1" applyFill="1" applyBorder="1" applyAlignment="1">
      <alignment horizontal="left" vertical="top" wrapText="1"/>
    </xf>
    <xf numFmtId="0" fontId="16" fillId="6" borderId="7" xfId="0" applyFont="1" applyFill="1" applyBorder="1" applyAlignment="1">
      <alignment horizontal="right" vertical="top" wrapText="1"/>
    </xf>
    <xf numFmtId="0" fontId="16" fillId="6" borderId="7" xfId="0" applyFont="1" applyFill="1" applyBorder="1" applyAlignment="1">
      <alignment horizontal="right" vertical="center" wrapText="1"/>
    </xf>
    <xf numFmtId="0" fontId="18" fillId="6" borderId="7" xfId="0" applyFont="1" applyFill="1" applyBorder="1" applyAlignment="1">
      <alignment horizontal="left" vertical="top" wrapText="1"/>
    </xf>
    <xf numFmtId="166" fontId="16" fillId="6" borderId="7" xfId="1" applyNumberFormat="1" applyFont="1" applyFill="1" applyBorder="1" applyAlignment="1">
      <alignment horizontal="center" vertical="center" wrapText="1"/>
    </xf>
    <xf numFmtId="0" fontId="16" fillId="6" borderId="7" xfId="0" applyFont="1" applyFill="1" applyBorder="1" applyAlignment="1">
      <alignment horizontal="center" vertical="center" wrapText="1"/>
    </xf>
    <xf numFmtId="3" fontId="23" fillId="12" borderId="0" xfId="0" applyNumberFormat="1" applyFont="1" applyFill="1" applyAlignment="1">
      <alignment horizontal="right" vertical="center" wrapText="1"/>
    </xf>
    <xf numFmtId="0" fontId="16" fillId="0" borderId="4" xfId="0" applyFont="1" applyBorder="1" applyAlignment="1">
      <alignment horizontal="left" vertical="center" wrapText="1"/>
    </xf>
    <xf numFmtId="3" fontId="16" fillId="6" borderId="7" xfId="0" applyNumberFormat="1" applyFont="1" applyFill="1" applyBorder="1" applyAlignment="1">
      <alignment horizontal="right" vertical="center" wrapText="1"/>
    </xf>
    <xf numFmtId="3" fontId="16" fillId="6" borderId="2" xfId="0" applyNumberFormat="1" applyFont="1" applyFill="1" applyBorder="1" applyAlignment="1">
      <alignment horizontal="right" vertical="center" wrapText="1"/>
    </xf>
    <xf numFmtId="9" fontId="16" fillId="0" borderId="22" xfId="2" applyFont="1" applyBorder="1" applyAlignment="1">
      <alignment horizontal="center" vertical="center" wrapText="1"/>
    </xf>
    <xf numFmtId="0" fontId="16" fillId="6" borderId="7" xfId="0" applyFont="1" applyFill="1" applyBorder="1" applyAlignment="1">
      <alignment horizontal="center" vertical="top" wrapText="1"/>
    </xf>
    <xf numFmtId="3" fontId="16" fillId="0" borderId="22" xfId="0" applyNumberFormat="1" applyFont="1" applyBorder="1" applyAlignment="1">
      <alignment horizontal="center" vertical="center" wrapText="1"/>
    </xf>
    <xf numFmtId="0" fontId="16" fillId="0" borderId="4" xfId="0" applyFont="1" applyBorder="1" applyAlignment="1">
      <alignment horizontal="left" vertical="top" wrapText="1"/>
    </xf>
    <xf numFmtId="0" fontId="16" fillId="6" borderId="1" xfId="0" applyFont="1" applyFill="1" applyBorder="1" applyAlignment="1">
      <alignment horizontal="center" vertical="top" wrapText="1"/>
    </xf>
    <xf numFmtId="3" fontId="16" fillId="6" borderId="1" xfId="0" applyNumberFormat="1" applyFont="1" applyFill="1" applyBorder="1" applyAlignment="1">
      <alignment horizontal="right" vertical="center" wrapText="1"/>
    </xf>
    <xf numFmtId="3" fontId="16" fillId="6" borderId="17" xfId="0" applyNumberFormat="1" applyFont="1" applyFill="1" applyBorder="1" applyAlignment="1">
      <alignment horizontal="right" vertical="center" wrapText="1"/>
    </xf>
    <xf numFmtId="0" fontId="16" fillId="0" borderId="3" xfId="0" applyFont="1" applyBorder="1" applyAlignment="1">
      <alignment horizontal="left" vertical="center" wrapText="1"/>
    </xf>
    <xf numFmtId="0" fontId="16" fillId="6" borderId="27" xfId="0" applyFont="1" applyFill="1" applyBorder="1" applyAlignment="1">
      <alignment horizontal="center" vertical="top" wrapText="1"/>
    </xf>
    <xf numFmtId="3" fontId="16" fillId="0" borderId="27" xfId="0" applyNumberFormat="1" applyFont="1" applyBorder="1" applyAlignment="1">
      <alignment horizontal="right" vertical="center" wrapText="1"/>
    </xf>
    <xf numFmtId="3" fontId="16" fillId="0" borderId="22" xfId="0" applyNumberFormat="1" applyFont="1" applyBorder="1" applyAlignment="1">
      <alignment horizontal="right" vertical="center" wrapText="1"/>
    </xf>
    <xf numFmtId="0" fontId="16" fillId="6" borderId="3" xfId="0" applyFont="1" applyFill="1" applyBorder="1" applyAlignment="1">
      <alignment horizontal="left" vertical="top" wrapText="1"/>
    </xf>
    <xf numFmtId="0" fontId="16" fillId="6" borderId="21" xfId="0" applyFont="1" applyFill="1" applyBorder="1" applyAlignment="1">
      <alignment horizontal="center" vertical="top" wrapText="1"/>
    </xf>
    <xf numFmtId="3" fontId="16" fillId="0" borderId="21" xfId="0" applyNumberFormat="1" applyFont="1" applyBorder="1" applyAlignment="1">
      <alignment horizontal="right" vertical="center" wrapText="1"/>
    </xf>
    <xf numFmtId="3" fontId="16" fillId="0" borderId="44" xfId="0" applyNumberFormat="1" applyFont="1" applyBorder="1" applyAlignment="1">
      <alignment horizontal="right" vertical="center" wrapText="1"/>
    </xf>
    <xf numFmtId="0" fontId="24" fillId="0" borderId="0" xfId="0" applyFont="1" applyAlignment="1">
      <alignment wrapText="1"/>
    </xf>
    <xf numFmtId="0" fontId="16" fillId="0" borderId="3" xfId="0" applyFont="1" applyBorder="1" applyAlignment="1">
      <alignment horizontal="left" vertical="top" wrapText="1"/>
    </xf>
    <xf numFmtId="0" fontId="25" fillId="6" borderId="0" xfId="0" applyFont="1" applyFill="1" applyAlignment="1">
      <alignment horizontal="left" vertical="top" wrapText="1"/>
    </xf>
    <xf numFmtId="3" fontId="16" fillId="0" borderId="27"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16" fillId="6" borderId="26" xfId="0" applyFont="1" applyFill="1" applyBorder="1" applyAlignment="1">
      <alignment horizontal="center" vertical="top" wrapText="1"/>
    </xf>
    <xf numFmtId="3" fontId="16" fillId="6" borderId="6" xfId="0" applyNumberFormat="1" applyFont="1" applyFill="1" applyBorder="1" applyAlignment="1">
      <alignment horizontal="right" vertical="center" wrapText="1"/>
    </xf>
    <xf numFmtId="3" fontId="16" fillId="2" borderId="27" xfId="0" applyNumberFormat="1" applyFont="1" applyFill="1" applyBorder="1" applyAlignment="1">
      <alignment horizontal="right" vertical="center"/>
    </xf>
    <xf numFmtId="9" fontId="16" fillId="0" borderId="27" xfId="0" applyNumberFormat="1" applyFont="1" applyBorder="1" applyAlignment="1">
      <alignment horizontal="center" vertical="center" wrapText="1"/>
    </xf>
    <xf numFmtId="0" fontId="6" fillId="2" borderId="0" xfId="0" applyFont="1" applyFill="1" applyAlignment="1">
      <alignment horizontal="left" vertical="top" wrapText="1"/>
    </xf>
    <xf numFmtId="1" fontId="16" fillId="2" borderId="27" xfId="0" applyNumberFormat="1" applyFont="1" applyFill="1" applyBorder="1" applyAlignment="1">
      <alignment horizontal="right" vertical="top"/>
    </xf>
    <xf numFmtId="3" fontId="16" fillId="0" borderId="27" xfId="0" applyNumberFormat="1" applyFont="1" applyBorder="1" applyAlignment="1">
      <alignment horizontal="right" vertical="top"/>
    </xf>
    <xf numFmtId="0" fontId="16" fillId="0" borderId="27" xfId="0" applyFont="1" applyBorder="1" applyAlignment="1">
      <alignment horizontal="left" vertical="top"/>
    </xf>
    <xf numFmtId="1" fontId="16" fillId="0" borderId="27" xfId="0" applyNumberFormat="1" applyFont="1" applyBorder="1" applyAlignment="1">
      <alignment horizontal="right" vertical="top"/>
    </xf>
    <xf numFmtId="1" fontId="16" fillId="2" borderId="27" xfId="0" applyNumberFormat="1" applyFont="1" applyFill="1" applyBorder="1" applyAlignment="1">
      <alignment horizontal="center" vertical="center"/>
    </xf>
    <xf numFmtId="1" fontId="16" fillId="2" borderId="27" xfId="0" applyNumberFormat="1" applyFont="1" applyFill="1" applyBorder="1" applyAlignment="1">
      <alignment horizontal="right" vertical="center"/>
    </xf>
    <xf numFmtId="3" fontId="16" fillId="0" borderId="27" xfId="0" applyNumberFormat="1" applyFont="1" applyBorder="1" applyAlignment="1">
      <alignment horizontal="right" vertical="center"/>
    </xf>
    <xf numFmtId="0" fontId="16" fillId="0" borderId="27" xfId="0" applyFont="1" applyBorder="1" applyAlignment="1">
      <alignment vertical="top" wrapText="1"/>
    </xf>
    <xf numFmtId="3" fontId="16" fillId="6" borderId="4" xfId="0" applyNumberFormat="1" applyFont="1" applyFill="1" applyBorder="1" applyAlignment="1">
      <alignment horizontal="right" vertical="center" wrapText="1"/>
    </xf>
    <xf numFmtId="3" fontId="16" fillId="0" borderId="27" xfId="0" applyNumberFormat="1" applyFont="1" applyBorder="1" applyAlignment="1">
      <alignment horizontal="left" vertical="center" wrapText="1"/>
    </xf>
    <xf numFmtId="3" fontId="16" fillId="6" borderId="5" xfId="0" applyNumberFormat="1" applyFont="1" applyFill="1" applyBorder="1" applyAlignment="1">
      <alignment horizontal="right" vertical="center" wrapText="1"/>
    </xf>
    <xf numFmtId="0" fontId="16" fillId="6" borderId="27" xfId="0" applyFont="1" applyFill="1" applyBorder="1" applyAlignment="1">
      <alignment horizontal="center" vertical="center" wrapText="1"/>
    </xf>
    <xf numFmtId="3" fontId="16" fillId="0" borderId="27" xfId="0" applyNumberFormat="1" applyFont="1" applyBorder="1" applyAlignment="1">
      <alignment horizontal="left" wrapText="1"/>
    </xf>
    <xf numFmtId="0" fontId="16" fillId="6" borderId="26" xfId="0" applyFont="1" applyFill="1" applyBorder="1" applyAlignment="1">
      <alignment horizontal="center" vertical="center" wrapText="1"/>
    </xf>
    <xf numFmtId="0" fontId="16" fillId="6" borderId="1" xfId="0" applyFont="1" applyFill="1" applyBorder="1" applyAlignment="1">
      <alignment horizontal="left" vertical="top" wrapText="1"/>
    </xf>
    <xf numFmtId="0" fontId="16" fillId="6" borderId="4" xfId="0" applyFont="1" applyFill="1" applyBorder="1" applyAlignment="1">
      <alignment horizontal="center" vertical="top" wrapText="1"/>
    </xf>
    <xf numFmtId="3" fontId="16" fillId="0" borderId="24" xfId="0" applyNumberFormat="1" applyFont="1" applyBorder="1" applyAlignment="1">
      <alignment horizontal="right" vertical="center" wrapText="1"/>
    </xf>
    <xf numFmtId="0" fontId="16" fillId="6" borderId="15" xfId="0" applyFont="1" applyFill="1" applyBorder="1" applyAlignment="1">
      <alignment horizontal="center" vertical="center" wrapText="1"/>
    </xf>
    <xf numFmtId="0" fontId="16" fillId="6" borderId="8" xfId="0" applyFont="1" applyFill="1" applyBorder="1" applyAlignment="1">
      <alignment horizontal="center" vertical="center" wrapText="1"/>
    </xf>
    <xf numFmtId="3" fontId="16" fillId="6" borderId="0" xfId="0" applyNumberFormat="1" applyFont="1" applyFill="1" applyAlignment="1">
      <alignment horizontal="right" vertical="center" wrapText="1"/>
    </xf>
    <xf numFmtId="3" fontId="16" fillId="6" borderId="8" xfId="0" applyNumberFormat="1" applyFont="1" applyFill="1" applyBorder="1" applyAlignment="1">
      <alignment horizontal="right" vertical="center" wrapText="1"/>
    </xf>
    <xf numFmtId="3" fontId="16" fillId="6" borderId="13" xfId="0" applyNumberFormat="1" applyFont="1" applyFill="1" applyBorder="1" applyAlignment="1">
      <alignment horizontal="right" vertical="center" wrapText="1"/>
    </xf>
    <xf numFmtId="3" fontId="16" fillId="0" borderId="24" xfId="0" applyNumberFormat="1" applyFont="1" applyBorder="1" applyAlignment="1">
      <alignment horizontal="right"/>
    </xf>
    <xf numFmtId="3" fontId="16" fillId="0" borderId="27" xfId="0" applyNumberFormat="1" applyFont="1" applyBorder="1" applyAlignment="1">
      <alignment horizontal="right" wrapText="1"/>
    </xf>
    <xf numFmtId="3" fontId="16" fillId="0" borderId="27" xfId="0" applyNumberFormat="1" applyFont="1" applyBorder="1" applyAlignment="1">
      <alignment horizontal="right"/>
    </xf>
    <xf numFmtId="3" fontId="16" fillId="0" borderId="22" xfId="0" applyNumberFormat="1" applyFont="1" applyBorder="1" applyAlignment="1">
      <alignment horizontal="right"/>
    </xf>
    <xf numFmtId="0" fontId="29" fillId="6" borderId="0" xfId="0" applyFont="1" applyFill="1" applyAlignment="1">
      <alignment horizontal="left" vertical="top" wrapText="1"/>
    </xf>
    <xf numFmtId="0" fontId="30" fillId="0" borderId="0" xfId="0" applyFont="1" applyAlignment="1">
      <alignment wrapText="1"/>
    </xf>
    <xf numFmtId="3" fontId="16" fillId="0" borderId="22" xfId="0" applyNumberFormat="1" applyFont="1" applyBorder="1" applyAlignment="1">
      <alignment horizontal="right" vertical="center"/>
    </xf>
    <xf numFmtId="0" fontId="16" fillId="6" borderId="16" xfId="0" applyFont="1" applyFill="1" applyBorder="1" applyAlignment="1">
      <alignment horizontal="center" vertical="top" wrapText="1"/>
    </xf>
    <xf numFmtId="3" fontId="16" fillId="6" borderId="27" xfId="0" applyNumberFormat="1" applyFont="1" applyFill="1" applyBorder="1" applyAlignment="1">
      <alignment horizontal="right" vertical="center"/>
    </xf>
    <xf numFmtId="3" fontId="16" fillId="6" borderId="22" xfId="0" applyNumberFormat="1" applyFont="1" applyFill="1" applyBorder="1" applyAlignment="1">
      <alignment horizontal="right" vertical="center"/>
    </xf>
    <xf numFmtId="0" fontId="16" fillId="0" borderId="6" xfId="0" applyFont="1" applyBorder="1" applyAlignment="1">
      <alignment horizontal="left" vertical="center" wrapText="1"/>
    </xf>
    <xf numFmtId="0" fontId="16" fillId="0" borderId="7" xfId="0" applyFont="1" applyBorder="1" applyAlignment="1">
      <alignment horizontal="center" vertical="center" wrapText="1"/>
    </xf>
    <xf numFmtId="3" fontId="16" fillId="0" borderId="7" xfId="0" applyNumberFormat="1" applyFont="1" applyBorder="1" applyAlignment="1">
      <alignment horizontal="right" wrapText="1"/>
    </xf>
    <xf numFmtId="3" fontId="16" fillId="0" borderId="16" xfId="0" applyNumberFormat="1" applyFont="1" applyBorder="1" applyAlignment="1">
      <alignment horizontal="right" wrapText="1"/>
    </xf>
    <xf numFmtId="3" fontId="16" fillId="0" borderId="2" xfId="0" applyNumberFormat="1" applyFont="1" applyBorder="1" applyAlignment="1">
      <alignment horizontal="right" wrapText="1"/>
    </xf>
    <xf numFmtId="0" fontId="16" fillId="0" borderId="23" xfId="0" applyFont="1" applyBorder="1" applyAlignment="1">
      <alignment horizontal="left" vertical="top" wrapText="1"/>
    </xf>
    <xf numFmtId="0" fontId="16" fillId="0" borderId="1" xfId="0" applyFont="1" applyBorder="1" applyAlignment="1">
      <alignment horizontal="left" vertical="top" wrapText="1"/>
    </xf>
    <xf numFmtId="0" fontId="16" fillId="0" borderId="22" xfId="0" applyFont="1" applyBorder="1" applyAlignment="1">
      <alignment horizontal="center" vertical="center" wrapText="1"/>
    </xf>
    <xf numFmtId="0" fontId="16" fillId="0" borderId="21" xfId="0" applyFont="1" applyBorder="1" applyAlignment="1">
      <alignment vertical="top" wrapText="1"/>
    </xf>
    <xf numFmtId="0" fontId="16" fillId="0" borderId="6" xfId="0" applyFont="1" applyBorder="1" applyAlignment="1">
      <alignment horizontal="center" vertical="center" wrapText="1"/>
    </xf>
    <xf numFmtId="0" fontId="16" fillId="6" borderId="6" xfId="0" applyFont="1" applyFill="1" applyBorder="1" applyAlignment="1">
      <alignment horizontal="left" vertical="top" wrapText="1"/>
    </xf>
    <xf numFmtId="0" fontId="16" fillId="0" borderId="7" xfId="0" applyFont="1" applyBorder="1" applyAlignment="1">
      <alignment horizontal="left" vertical="top" wrapText="1"/>
    </xf>
    <xf numFmtId="0" fontId="16" fillId="6" borderId="21" xfId="0" applyFont="1" applyFill="1" applyBorder="1" applyAlignment="1">
      <alignment horizontal="left" vertical="top" wrapText="1"/>
    </xf>
    <xf numFmtId="0" fontId="16" fillId="6" borderId="27" xfId="0" applyFont="1" applyFill="1" applyBorder="1" applyAlignment="1">
      <alignment vertical="center" wrapText="1"/>
    </xf>
    <xf numFmtId="0" fontId="16" fillId="6" borderId="27" xfId="0" applyFont="1" applyFill="1" applyBorder="1" applyAlignment="1">
      <alignment horizontal="right" vertical="center" wrapText="1"/>
    </xf>
    <xf numFmtId="0" fontId="18" fillId="6" borderId="27" xfId="0" applyFont="1" applyFill="1" applyBorder="1" applyAlignment="1">
      <alignment horizontal="center" vertical="center" wrapText="1"/>
    </xf>
    <xf numFmtId="0" fontId="16" fillId="6" borderId="27" xfId="0" applyFont="1" applyFill="1" applyBorder="1" applyAlignment="1">
      <alignment vertical="top" wrapText="1"/>
    </xf>
    <xf numFmtId="3" fontId="16" fillId="6" borderId="27" xfId="0" applyNumberFormat="1" applyFont="1" applyFill="1" applyBorder="1" applyAlignment="1">
      <alignment vertical="center" wrapText="1"/>
    </xf>
    <xf numFmtId="0" fontId="16" fillId="0" borderId="27" xfId="0" applyFont="1" applyBorder="1" applyAlignment="1">
      <alignment vertical="center" wrapText="1"/>
    </xf>
    <xf numFmtId="0" fontId="16" fillId="0" borderId="27" xfId="0" applyFont="1" applyBorder="1" applyAlignment="1">
      <alignment horizontal="right" vertical="center" wrapText="1"/>
    </xf>
    <xf numFmtId="0" fontId="8" fillId="0" borderId="21" xfId="0" applyFont="1" applyBorder="1" applyAlignment="1">
      <alignment wrapText="1"/>
    </xf>
    <xf numFmtId="0" fontId="16" fillId="6" borderId="4" xfId="0" applyFont="1" applyFill="1" applyBorder="1" applyAlignment="1">
      <alignment horizontal="center" vertical="center" wrapText="1"/>
    </xf>
    <xf numFmtId="3" fontId="16" fillId="6" borderId="27" xfId="0" applyNumberFormat="1" applyFont="1" applyFill="1" applyBorder="1" applyAlignment="1">
      <alignment horizontal="left" vertical="top" wrapText="1"/>
    </xf>
    <xf numFmtId="0" fontId="16" fillId="6" borderId="7" xfId="0" applyFont="1" applyFill="1" applyBorder="1" applyAlignment="1">
      <alignment vertical="center" wrapText="1"/>
    </xf>
    <xf numFmtId="3" fontId="16" fillId="6" borderId="21" xfId="0" applyNumberFormat="1" applyFont="1" applyFill="1" applyBorder="1" applyAlignment="1">
      <alignment horizontal="left" vertical="top" wrapText="1"/>
    </xf>
    <xf numFmtId="0" fontId="7" fillId="7" borderId="0" xfId="0" applyFont="1" applyFill="1" applyAlignment="1">
      <alignment horizontal="left" vertical="center" wrapText="1"/>
    </xf>
    <xf numFmtId="0" fontId="11" fillId="8" borderId="0" xfId="0" applyFont="1" applyFill="1" applyAlignment="1">
      <alignment horizontal="left" vertical="center" wrapText="1"/>
    </xf>
    <xf numFmtId="0" fontId="12" fillId="10" borderId="30" xfId="0" applyFont="1" applyFill="1" applyBorder="1" applyAlignment="1">
      <alignment horizontal="left" vertical="center" wrapText="1"/>
    </xf>
    <xf numFmtId="0" fontId="6" fillId="10" borderId="0" xfId="0" applyFont="1" applyFill="1" applyAlignment="1">
      <alignment horizontal="left" vertical="top" wrapText="1"/>
    </xf>
    <xf numFmtId="9" fontId="16" fillId="0" borderId="22" xfId="0" applyNumberFormat="1" applyFont="1" applyBorder="1" applyAlignment="1">
      <alignment horizontal="center" vertical="center" wrapText="1"/>
    </xf>
    <xf numFmtId="0" fontId="16" fillId="6" borderId="21" xfId="0" applyFont="1" applyFill="1" applyBorder="1" applyAlignment="1">
      <alignment horizontal="center" vertical="center" wrapText="1"/>
    </xf>
    <xf numFmtId="3" fontId="16" fillId="6" borderId="21" xfId="0" applyNumberFormat="1" applyFont="1" applyFill="1" applyBorder="1" applyAlignment="1">
      <alignment horizontal="center" vertical="center" wrapText="1"/>
    </xf>
    <xf numFmtId="0" fontId="12" fillId="10" borderId="0" xfId="0" applyFont="1" applyFill="1" applyAlignment="1">
      <alignment horizontal="left" vertical="center" wrapText="1"/>
    </xf>
    <xf numFmtId="0" fontId="18" fillId="0" borderId="7" xfId="0" applyFont="1" applyBorder="1" applyAlignment="1">
      <alignment horizontal="left" vertical="top" wrapText="1"/>
    </xf>
    <xf numFmtId="3" fontId="16" fillId="0" borderId="7" xfId="0" applyNumberFormat="1"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vertical="center" wrapText="1"/>
    </xf>
    <xf numFmtId="0" fontId="31" fillId="6" borderId="0" xfId="0" applyFont="1" applyFill="1" applyAlignment="1">
      <alignment horizontal="left" vertical="top" wrapText="1"/>
    </xf>
    <xf numFmtId="0" fontId="16" fillId="0" borderId="1" xfId="0" applyFont="1" applyBorder="1" applyAlignment="1">
      <alignment horizontal="center" vertical="center" wrapText="1"/>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wrapText="1"/>
    </xf>
    <xf numFmtId="0" fontId="0" fillId="0" borderId="0" xfId="0" applyAlignment="1">
      <alignment horizontal="center" vertical="center" wrapText="1"/>
    </xf>
    <xf numFmtId="0" fontId="0" fillId="0" borderId="0" xfId="0" applyAlignment="1">
      <alignment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wrapText="1"/>
    </xf>
    <xf numFmtId="9" fontId="16" fillId="0" borderId="21" xfId="0" applyNumberFormat="1" applyFont="1" applyBorder="1" applyAlignment="1">
      <alignment horizontal="center" vertical="center" wrapText="1"/>
    </xf>
    <xf numFmtId="9" fontId="16" fillId="0" borderId="26" xfId="0" applyNumberFormat="1" applyFont="1" applyBorder="1" applyAlignment="1">
      <alignment horizontal="center" vertical="center" wrapText="1"/>
    </xf>
    <xf numFmtId="0" fontId="16" fillId="6" borderId="24" xfId="0" applyFont="1" applyFill="1" applyBorder="1" applyAlignment="1">
      <alignment horizontal="left" vertical="center" wrapText="1"/>
    </xf>
    <xf numFmtId="0" fontId="16" fillId="6" borderId="24" xfId="0" applyFont="1" applyFill="1" applyBorder="1" applyAlignment="1">
      <alignment horizontal="left" vertical="top" wrapText="1"/>
    </xf>
    <xf numFmtId="0" fontId="16" fillId="6" borderId="4" xfId="0" applyFont="1" applyFill="1" applyBorder="1" applyAlignment="1">
      <alignment horizontal="left" vertical="top" wrapText="1"/>
    </xf>
    <xf numFmtId="0" fontId="16" fillId="6" borderId="24" xfId="0" applyFont="1" applyFill="1" applyBorder="1" applyAlignment="1">
      <alignment horizontal="left" vertical="center"/>
    </xf>
    <xf numFmtId="0" fontId="16" fillId="0" borderId="24" xfId="0" applyFont="1" applyBorder="1" applyAlignment="1">
      <alignment horizontal="left" vertical="top"/>
    </xf>
    <xf numFmtId="0" fontId="16" fillId="0" borderId="24" xfId="0" applyFont="1" applyBorder="1" applyAlignment="1">
      <alignment horizontal="left" vertical="top" wrapText="1"/>
    </xf>
    <xf numFmtId="0" fontId="16" fillId="0" borderId="24" xfId="0" applyFont="1" applyBorder="1" applyAlignment="1">
      <alignment horizontal="left" vertical="center" wrapText="1"/>
    </xf>
    <xf numFmtId="0" fontId="16" fillId="6" borderId="25" xfId="0" applyFont="1" applyFill="1" applyBorder="1" applyAlignment="1">
      <alignment horizontal="left" vertical="top" wrapText="1"/>
    </xf>
    <xf numFmtId="0" fontId="16" fillId="6" borderId="25" xfId="0" applyFont="1" applyFill="1" applyBorder="1" applyAlignment="1">
      <alignment horizontal="left" vertical="center" wrapText="1"/>
    </xf>
    <xf numFmtId="0" fontId="16" fillId="6" borderId="24" xfId="0" applyFont="1" applyFill="1" applyBorder="1" applyAlignment="1">
      <alignment vertical="center" wrapText="1"/>
    </xf>
    <xf numFmtId="0" fontId="16" fillId="0" borderId="5" xfId="0" applyFont="1" applyBorder="1" applyAlignment="1">
      <alignment horizontal="left" vertical="center" wrapText="1"/>
    </xf>
    <xf numFmtId="0" fontId="16" fillId="0" borderId="5" xfId="0" applyFont="1" applyBorder="1" applyAlignment="1">
      <alignment vertical="center" wrapText="1"/>
    </xf>
    <xf numFmtId="0" fontId="40" fillId="0" borderId="7" xfId="0" applyFont="1" applyBorder="1" applyAlignment="1">
      <alignment horizontal="left" vertical="top" wrapText="1"/>
    </xf>
    <xf numFmtId="166" fontId="40" fillId="0" borderId="7" xfId="0" applyNumberFormat="1" applyFont="1" applyBorder="1" applyAlignment="1">
      <alignment horizontal="left" vertical="top" wrapText="1"/>
    </xf>
    <xf numFmtId="0" fontId="40" fillId="2" borderId="7" xfId="0" applyFont="1" applyFill="1" applyBorder="1" applyAlignment="1">
      <alignment horizontal="left" vertical="top" wrapText="1"/>
    </xf>
    <xf numFmtId="0" fontId="40" fillId="0" borderId="1" xfId="0" applyFont="1" applyBorder="1" applyAlignment="1">
      <alignment horizontal="left" vertical="top" wrapText="1"/>
    </xf>
    <xf numFmtId="0" fontId="40" fillId="0" borderId="7" xfId="0" applyFont="1" applyBorder="1" applyAlignment="1">
      <alignment horizontal="left" vertical="top"/>
    </xf>
    <xf numFmtId="0" fontId="38" fillId="0" borderId="7" xfId="0" applyFont="1" applyBorder="1" applyAlignment="1">
      <alignment horizontal="left" vertical="top" wrapText="1"/>
    </xf>
    <xf numFmtId="0" fontId="40" fillId="0" borderId="6" xfId="0" applyFont="1" applyBorder="1" applyAlignment="1">
      <alignment horizontal="left" vertical="top" wrapText="1"/>
    </xf>
    <xf numFmtId="0" fontId="40" fillId="0" borderId="3" xfId="0" applyFont="1" applyBorder="1" applyAlignment="1">
      <alignment horizontal="left" vertical="top" wrapText="1"/>
    </xf>
    <xf numFmtId="0" fontId="39" fillId="0" borderId="7" xfId="0" applyFont="1" applyBorder="1" applyAlignment="1">
      <alignment horizontal="left" vertical="top" wrapText="1"/>
    </xf>
    <xf numFmtId="0" fontId="40" fillId="0" borderId="9" xfId="0" applyFont="1" applyBorder="1" applyAlignment="1">
      <alignment horizontal="left" vertical="top" wrapText="1"/>
    </xf>
    <xf numFmtId="166" fontId="38" fillId="0" borderId="19" xfId="0" applyNumberFormat="1" applyFont="1" applyBorder="1" applyAlignment="1">
      <alignment horizontal="left" vertical="top" wrapText="1"/>
    </xf>
    <xf numFmtId="0" fontId="40" fillId="0" borderId="0" xfId="0" applyFont="1" applyAlignment="1">
      <alignment horizontal="left" vertical="top" wrapText="1"/>
    </xf>
    <xf numFmtId="0" fontId="40" fillId="2" borderId="0" xfId="0" applyFont="1" applyFill="1" applyAlignment="1">
      <alignment horizontal="left" vertical="top"/>
    </xf>
    <xf numFmtId="166" fontId="40" fillId="0" borderId="0" xfId="0" applyNumberFormat="1" applyFont="1" applyAlignment="1">
      <alignment horizontal="left" vertical="top" wrapText="1"/>
    </xf>
    <xf numFmtId="0" fontId="40" fillId="4" borderId="3" xfId="0" applyFont="1" applyFill="1" applyBorder="1" applyAlignment="1">
      <alignment horizontal="left" vertical="top" wrapText="1"/>
    </xf>
    <xf numFmtId="166" fontId="38" fillId="4" borderId="3" xfId="0" applyNumberFormat="1" applyFont="1" applyFill="1" applyBorder="1" applyAlignment="1">
      <alignment horizontal="left" vertical="top" wrapText="1"/>
    </xf>
    <xf numFmtId="0" fontId="40" fillId="0" borderId="66" xfId="0" applyFont="1" applyBorder="1" applyAlignment="1">
      <alignment horizontal="left" vertical="top" wrapText="1"/>
    </xf>
    <xf numFmtId="0" fontId="40" fillId="4" borderId="27" xfId="0" applyFont="1" applyFill="1" applyBorder="1" applyAlignment="1">
      <alignment horizontal="left" vertical="top" wrapText="1"/>
    </xf>
    <xf numFmtId="166" fontId="38" fillId="4" borderId="27" xfId="0" applyNumberFormat="1" applyFont="1" applyFill="1" applyBorder="1" applyAlignment="1">
      <alignment horizontal="left" vertical="top" wrapText="1"/>
    </xf>
    <xf numFmtId="0" fontId="40" fillId="4" borderId="21" xfId="0" applyFont="1" applyFill="1" applyBorder="1" applyAlignment="1">
      <alignment horizontal="left" vertical="top" wrapText="1"/>
    </xf>
    <xf numFmtId="166" fontId="38" fillId="4" borderId="21" xfId="0" applyNumberFormat="1" applyFont="1" applyFill="1" applyBorder="1" applyAlignment="1">
      <alignment horizontal="left" vertical="top" wrapText="1"/>
    </xf>
    <xf numFmtId="0" fontId="38" fillId="0" borderId="18" xfId="0" applyFont="1" applyBorder="1" applyAlignment="1">
      <alignment horizontal="left" vertical="top" wrapText="1"/>
    </xf>
    <xf numFmtId="0" fontId="38" fillId="0" borderId="19" xfId="0" applyFont="1" applyBorder="1" applyAlignment="1">
      <alignment horizontal="left" vertical="top" wrapText="1"/>
    </xf>
    <xf numFmtId="0" fontId="38" fillId="0" borderId="20" xfId="0" applyFont="1" applyBorder="1" applyAlignment="1">
      <alignment horizontal="left" vertical="top" wrapText="1"/>
    </xf>
    <xf numFmtId="0" fontId="39" fillId="0" borderId="3" xfId="0" applyFont="1" applyBorder="1" applyAlignment="1">
      <alignment horizontal="left" vertical="top" wrapText="1"/>
    </xf>
    <xf numFmtId="0" fontId="2" fillId="15" borderId="0" xfId="0" applyFont="1" applyFill="1" applyAlignment="1">
      <alignment horizontal="left" vertical="top"/>
    </xf>
    <xf numFmtId="0" fontId="40" fillId="5" borderId="7" xfId="0" applyFont="1" applyFill="1" applyBorder="1" applyAlignment="1">
      <alignment horizontal="left" vertical="top" wrapText="1"/>
    </xf>
    <xf numFmtId="0" fontId="39" fillId="5" borderId="7" xfId="0" applyFont="1" applyFill="1" applyBorder="1" applyAlignment="1">
      <alignment horizontal="left" vertical="top" wrapText="1"/>
    </xf>
    <xf numFmtId="0" fontId="39" fillId="0" borderId="1" xfId="0" applyFont="1" applyBorder="1" applyAlignment="1">
      <alignment horizontal="left" vertical="top" wrapText="1"/>
    </xf>
    <xf numFmtId="0" fontId="40" fillId="4" borderId="9" xfId="0" applyFont="1" applyFill="1" applyBorder="1" applyAlignment="1">
      <alignment horizontal="left" vertical="top" wrapText="1"/>
    </xf>
    <xf numFmtId="166" fontId="38" fillId="4" borderId="9" xfId="0" applyNumberFormat="1" applyFont="1" applyFill="1" applyBorder="1" applyAlignment="1">
      <alignment horizontal="left" vertical="top" wrapText="1"/>
    </xf>
    <xf numFmtId="0" fontId="18" fillId="11" borderId="39" xfId="0" applyFont="1" applyFill="1" applyBorder="1" applyAlignment="1">
      <alignment horizontal="left" vertical="center" wrapText="1"/>
    </xf>
    <xf numFmtId="0" fontId="18" fillId="12" borderId="0" xfId="0" applyFont="1" applyFill="1" applyAlignment="1">
      <alignment horizontal="left" vertical="top" wrapText="1"/>
    </xf>
    <xf numFmtId="0" fontId="18" fillId="11" borderId="0" xfId="0" applyFont="1" applyFill="1" applyAlignment="1">
      <alignment horizontal="left" vertical="top" wrapText="1"/>
    </xf>
    <xf numFmtId="0" fontId="18" fillId="11" borderId="0" xfId="0" applyFont="1" applyFill="1" applyAlignment="1">
      <alignment horizontal="center" vertical="top" wrapText="1"/>
    </xf>
    <xf numFmtId="3" fontId="18" fillId="11" borderId="0" xfId="0" applyNumberFormat="1" applyFont="1" applyFill="1" applyAlignment="1">
      <alignment horizontal="right" vertical="center" wrapText="1"/>
    </xf>
    <xf numFmtId="3" fontId="18" fillId="11" borderId="0" xfId="0" applyNumberFormat="1" applyFont="1" applyFill="1" applyAlignment="1">
      <alignment horizontal="left" vertical="center" wrapText="1"/>
    </xf>
    <xf numFmtId="3" fontId="18" fillId="11" borderId="0" xfId="0" applyNumberFormat="1" applyFont="1" applyFill="1" applyAlignment="1">
      <alignment horizontal="center" vertical="center" wrapText="1"/>
    </xf>
    <xf numFmtId="0" fontId="16" fillId="6" borderId="0" xfId="0" applyFont="1" applyFill="1" applyAlignment="1">
      <alignment horizontal="left" vertical="top" wrapText="1"/>
    </xf>
    <xf numFmtId="0" fontId="28" fillId="0" borderId="0" xfId="0" applyFont="1"/>
    <xf numFmtId="0" fontId="28" fillId="0" borderId="0" xfId="0" applyFont="1" applyAlignment="1">
      <alignment wrapText="1"/>
    </xf>
    <xf numFmtId="0" fontId="16" fillId="2" borderId="0" xfId="0" applyFont="1" applyFill="1" applyAlignment="1">
      <alignment horizontal="left" vertical="top" wrapText="1"/>
    </xf>
    <xf numFmtId="3" fontId="18" fillId="12" borderId="27" xfId="0" applyNumberFormat="1" applyFont="1" applyFill="1" applyBorder="1" applyAlignment="1">
      <alignment horizontal="right" vertical="center" wrapText="1"/>
    </xf>
    <xf numFmtId="0" fontId="16" fillId="6" borderId="1" xfId="0" applyFont="1" applyFill="1" applyBorder="1" applyAlignment="1">
      <alignment horizontal="center" vertical="center" wrapText="1"/>
    </xf>
    <xf numFmtId="3" fontId="18" fillId="12" borderId="21" xfId="0" applyNumberFormat="1" applyFont="1" applyFill="1" applyBorder="1" applyAlignment="1">
      <alignment horizontal="right" vertical="center" wrapText="1"/>
    </xf>
    <xf numFmtId="0" fontId="16" fillId="0" borderId="16" xfId="0" applyFont="1" applyBorder="1" applyAlignment="1">
      <alignment horizontal="left" vertical="center" wrapText="1"/>
    </xf>
    <xf numFmtId="0" fontId="17" fillId="0" borderId="26" xfId="0" applyFont="1" applyBorder="1" applyAlignment="1">
      <alignment wrapText="1"/>
    </xf>
    <xf numFmtId="0" fontId="16" fillId="6" borderId="6" xfId="0" applyFont="1" applyFill="1" applyBorder="1" applyAlignment="1">
      <alignment horizontal="center" vertical="center" wrapText="1"/>
    </xf>
    <xf numFmtId="3" fontId="16" fillId="6" borderId="6" xfId="0" applyNumberFormat="1" applyFont="1" applyFill="1" applyBorder="1" applyAlignment="1">
      <alignment horizontal="center" vertical="center" wrapText="1"/>
    </xf>
    <xf numFmtId="3" fontId="16" fillId="6" borderId="62" xfId="0" applyNumberFormat="1" applyFont="1" applyFill="1" applyBorder="1" applyAlignment="1">
      <alignment horizontal="right" vertical="center" wrapText="1"/>
    </xf>
    <xf numFmtId="9" fontId="16" fillId="0" borderId="30" xfId="2" applyFont="1" applyBorder="1" applyAlignment="1">
      <alignment horizontal="center" vertical="center" wrapText="1"/>
    </xf>
    <xf numFmtId="0" fontId="16" fillId="6" borderId="9" xfId="0" applyFont="1" applyFill="1" applyBorder="1" applyAlignment="1">
      <alignment horizontal="left" vertical="top" wrapText="1"/>
    </xf>
    <xf numFmtId="0" fontId="17" fillId="0" borderId="21" xfId="0" applyFont="1" applyBorder="1" applyAlignment="1">
      <alignment wrapText="1"/>
    </xf>
    <xf numFmtId="0" fontId="16" fillId="6" borderId="28" xfId="0" applyFont="1" applyFill="1" applyBorder="1" applyAlignment="1">
      <alignment horizontal="center" vertical="top" wrapText="1"/>
    </xf>
    <xf numFmtId="3" fontId="16" fillId="6" borderId="28" xfId="0" applyNumberFormat="1" applyFont="1" applyFill="1" applyBorder="1" applyAlignment="1">
      <alignment horizontal="right" vertical="center" wrapText="1"/>
    </xf>
    <xf numFmtId="3" fontId="16" fillId="6" borderId="48" xfId="0" applyNumberFormat="1" applyFont="1" applyFill="1" applyBorder="1" applyAlignment="1">
      <alignment horizontal="right" vertical="center" wrapText="1"/>
    </xf>
    <xf numFmtId="3" fontId="16" fillId="0" borderId="44" xfId="0" applyNumberFormat="1" applyFont="1" applyBorder="1" applyAlignment="1">
      <alignment horizontal="left" vertical="top" wrapText="1"/>
    </xf>
    <xf numFmtId="3" fontId="16" fillId="0" borderId="44" xfId="0" applyNumberFormat="1" applyFont="1" applyBorder="1" applyAlignment="1">
      <alignment horizontal="center" vertical="center" wrapText="1"/>
    </xf>
    <xf numFmtId="0" fontId="16" fillId="6" borderId="29" xfId="0" applyFont="1" applyFill="1" applyBorder="1" applyAlignment="1">
      <alignment horizontal="left" vertical="center" wrapText="1"/>
    </xf>
    <xf numFmtId="0" fontId="16" fillId="2" borderId="26" xfId="0" applyFont="1" applyFill="1" applyBorder="1" applyAlignment="1">
      <alignment horizontal="center" vertical="top"/>
    </xf>
    <xf numFmtId="0" fontId="16" fillId="2" borderId="26" xfId="0" applyFont="1" applyFill="1" applyBorder="1" applyAlignment="1">
      <alignment horizontal="right" vertical="top"/>
    </xf>
    <xf numFmtId="3" fontId="16" fillId="2" borderId="26" xfId="0" applyNumberFormat="1" applyFont="1" applyFill="1" applyBorder="1" applyAlignment="1">
      <alignment horizontal="right" vertical="center"/>
    </xf>
    <xf numFmtId="0" fontId="17" fillId="4" borderId="27" xfId="0" applyFont="1" applyFill="1" applyBorder="1" applyAlignment="1">
      <alignment vertical="center" wrapText="1"/>
    </xf>
    <xf numFmtId="0" fontId="18" fillId="12" borderId="27" xfId="0" applyFont="1" applyFill="1" applyBorder="1" applyAlignment="1">
      <alignment horizontal="left" vertical="top" wrapText="1"/>
    </xf>
    <xf numFmtId="0" fontId="18" fillId="12" borderId="27" xfId="0" applyFont="1" applyFill="1" applyBorder="1" applyAlignment="1">
      <alignment horizontal="center" vertical="top" wrapText="1"/>
    </xf>
    <xf numFmtId="3" fontId="18" fillId="12" borderId="27" xfId="0" applyNumberFormat="1" applyFont="1" applyFill="1" applyBorder="1" applyAlignment="1">
      <alignment horizontal="left" vertical="center" wrapText="1"/>
    </xf>
    <xf numFmtId="3" fontId="18" fillId="12" borderId="27" xfId="0" applyNumberFormat="1" applyFont="1" applyFill="1" applyBorder="1" applyAlignment="1">
      <alignment horizontal="center" vertical="center" wrapText="1"/>
    </xf>
    <xf numFmtId="0" fontId="16" fillId="0" borderId="25" xfId="0" applyFont="1" applyBorder="1" applyAlignment="1">
      <alignment horizontal="left" vertical="center"/>
    </xf>
    <xf numFmtId="0" fontId="16" fillId="0" borderId="21" xfId="0" applyFont="1" applyBorder="1" applyAlignment="1">
      <alignment horizontal="left" vertical="top" wrapText="1"/>
    </xf>
    <xf numFmtId="0" fontId="16" fillId="0" borderId="21" xfId="0" applyFont="1" applyBorder="1" applyAlignment="1">
      <alignment horizontal="left" vertical="center" wrapText="1"/>
    </xf>
    <xf numFmtId="0" fontId="16" fillId="6" borderId="62" xfId="0" applyFont="1" applyFill="1" applyBorder="1" applyAlignment="1">
      <alignment horizontal="left" vertical="top" wrapText="1"/>
    </xf>
    <xf numFmtId="3" fontId="16" fillId="6" borderId="16" xfId="0" applyNumberFormat="1" applyFont="1" applyFill="1" applyBorder="1" applyAlignment="1">
      <alignment horizontal="right" vertical="center" wrapText="1"/>
    </xf>
    <xf numFmtId="3" fontId="16" fillId="0" borderId="26" xfId="0" applyNumberFormat="1" applyFont="1" applyBorder="1" applyAlignment="1">
      <alignment horizontal="left" vertical="center" wrapText="1"/>
    </xf>
    <xf numFmtId="0" fontId="18" fillId="12" borderId="27" xfId="0" applyFont="1" applyFill="1" applyBorder="1" applyAlignment="1">
      <alignment horizontal="left" vertical="center"/>
    </xf>
    <xf numFmtId="0" fontId="18" fillId="11" borderId="27" xfId="0" applyFont="1" applyFill="1" applyBorder="1" applyAlignment="1">
      <alignment horizontal="left" vertical="top" wrapText="1"/>
    </xf>
    <xf numFmtId="0" fontId="18" fillId="11" borderId="27" xfId="0" applyFont="1" applyFill="1" applyBorder="1" applyAlignment="1">
      <alignment horizontal="center" vertical="top"/>
    </xf>
    <xf numFmtId="3" fontId="18" fillId="11" borderId="27" xfId="0" applyNumberFormat="1" applyFont="1" applyFill="1" applyBorder="1" applyAlignment="1">
      <alignment horizontal="right" vertical="center"/>
    </xf>
    <xf numFmtId="3" fontId="18" fillId="11" borderId="27" xfId="0" applyNumberFormat="1" applyFont="1" applyFill="1" applyBorder="1" applyAlignment="1">
      <alignment horizontal="left" vertical="center"/>
    </xf>
    <xf numFmtId="3" fontId="18" fillId="11" borderId="27" xfId="0" applyNumberFormat="1" applyFont="1" applyFill="1" applyBorder="1" applyAlignment="1">
      <alignment horizontal="center" vertical="center"/>
    </xf>
    <xf numFmtId="0" fontId="27" fillId="0" borderId="27" xfId="0" applyFont="1" applyBorder="1" applyAlignment="1">
      <alignment vertical="center" wrapText="1"/>
    </xf>
    <xf numFmtId="3" fontId="16" fillId="0" borderId="21" xfId="0" applyNumberFormat="1" applyFont="1" applyBorder="1" applyAlignment="1">
      <alignment horizontal="left" vertical="center" wrapText="1"/>
    </xf>
    <xf numFmtId="0" fontId="16" fillId="6" borderId="29" xfId="0" applyFont="1" applyFill="1" applyBorder="1" applyAlignment="1">
      <alignment horizontal="left" vertical="top" wrapText="1"/>
    </xf>
    <xf numFmtId="0" fontId="16" fillId="6" borderId="26" xfId="0" applyFont="1" applyFill="1" applyBorder="1" applyAlignment="1">
      <alignment vertical="center" wrapText="1"/>
    </xf>
    <xf numFmtId="0" fontId="16" fillId="6" borderId="26" xfId="0" applyFont="1" applyFill="1" applyBorder="1" applyAlignment="1">
      <alignment horizontal="right" vertical="center" wrapText="1"/>
    </xf>
    <xf numFmtId="0" fontId="18" fillId="12" borderId="27" xfId="0" applyFont="1" applyFill="1" applyBorder="1" applyAlignment="1">
      <alignment horizontal="left" vertical="center" wrapText="1"/>
    </xf>
    <xf numFmtId="0" fontId="16" fillId="0" borderId="25" xfId="0" applyFont="1" applyBorder="1" applyAlignment="1">
      <alignment horizontal="left" vertical="top" wrapText="1"/>
    </xf>
    <xf numFmtId="0" fontId="18" fillId="6" borderId="21" xfId="0" applyFont="1" applyFill="1" applyBorder="1" applyAlignment="1">
      <alignment vertical="top" wrapText="1"/>
    </xf>
    <xf numFmtId="3" fontId="16" fillId="0" borderId="21" xfId="0" applyNumberFormat="1" applyFont="1" applyBorder="1" applyAlignment="1">
      <alignment vertical="top" wrapText="1"/>
    </xf>
    <xf numFmtId="0" fontId="16" fillId="0" borderId="21" xfId="0" applyFont="1" applyBorder="1" applyAlignment="1">
      <alignment vertical="center" wrapText="1"/>
    </xf>
    <xf numFmtId="0" fontId="16" fillId="0" borderId="29" xfId="0" applyFont="1" applyBorder="1" applyAlignment="1">
      <alignment horizontal="left" vertical="center" wrapText="1"/>
    </xf>
    <xf numFmtId="0" fontId="16" fillId="0" borderId="26" xfId="0" applyFont="1" applyBorder="1" applyAlignment="1">
      <alignment vertical="top" wrapText="1"/>
    </xf>
    <xf numFmtId="3" fontId="16" fillId="0" borderId="26" xfId="0" applyNumberFormat="1" applyFont="1" applyBorder="1" applyAlignment="1">
      <alignment horizontal="right" vertical="center" wrapText="1"/>
    </xf>
    <xf numFmtId="0" fontId="18" fillId="12" borderId="27" xfId="0" applyFont="1" applyFill="1" applyBorder="1" applyAlignment="1">
      <alignment vertical="top" wrapText="1"/>
    </xf>
    <xf numFmtId="3" fontId="16" fillId="6" borderId="21" xfId="0" applyNumberFormat="1" applyFont="1" applyFill="1" applyBorder="1" applyAlignment="1">
      <alignment horizontal="right" vertical="center" wrapText="1"/>
    </xf>
    <xf numFmtId="0" fontId="18" fillId="12" borderId="27" xfId="0" applyFont="1" applyFill="1" applyBorder="1" applyAlignment="1">
      <alignment horizontal="center" vertical="center" wrapText="1"/>
    </xf>
    <xf numFmtId="0" fontId="16" fillId="6" borderId="21" xfId="0" applyFont="1" applyFill="1" applyBorder="1" applyAlignment="1">
      <alignment vertical="center" wrapText="1"/>
    </xf>
    <xf numFmtId="167" fontId="16" fillId="6" borderId="1" xfId="1" applyNumberFormat="1" applyFont="1" applyFill="1" applyBorder="1" applyAlignment="1">
      <alignment horizontal="center" vertical="center" wrapText="1"/>
    </xf>
    <xf numFmtId="3" fontId="18" fillId="12" borderId="27" xfId="0" applyNumberFormat="1" applyFont="1" applyFill="1" applyBorder="1" applyAlignment="1">
      <alignment horizontal="right" vertical="top" wrapText="1"/>
    </xf>
    <xf numFmtId="3" fontId="18" fillId="12" borderId="27" xfId="0" applyNumberFormat="1" applyFont="1" applyFill="1" applyBorder="1" applyAlignment="1">
      <alignment horizontal="left" vertical="top" wrapText="1"/>
    </xf>
    <xf numFmtId="3" fontId="18" fillId="12" borderId="27" xfId="0" applyNumberFormat="1" applyFont="1" applyFill="1" applyBorder="1" applyAlignment="1">
      <alignment horizontal="right" wrapText="1"/>
    </xf>
    <xf numFmtId="3" fontId="18" fillId="12" borderId="27" xfId="0" applyNumberFormat="1" applyFont="1" applyFill="1" applyBorder="1" applyAlignment="1">
      <alignment horizontal="left" wrapText="1"/>
    </xf>
    <xf numFmtId="0" fontId="16" fillId="0" borderId="44" xfId="0" applyFont="1" applyBorder="1" applyAlignment="1">
      <alignment horizontal="center" vertical="center" wrapText="1"/>
    </xf>
    <xf numFmtId="3" fontId="16" fillId="0" borderId="1" xfId="0" applyNumberFormat="1" applyFont="1" applyBorder="1" applyAlignment="1">
      <alignment horizontal="center" vertical="center" wrapText="1"/>
    </xf>
    <xf numFmtId="0" fontId="16" fillId="0" borderId="26" xfId="0" applyFont="1" applyBorder="1" applyAlignment="1">
      <alignment vertical="center" wrapText="1"/>
    </xf>
    <xf numFmtId="0" fontId="18" fillId="4" borderId="27" xfId="0" applyFont="1" applyFill="1" applyBorder="1" applyAlignment="1">
      <alignment horizontal="left" vertical="center" wrapText="1"/>
    </xf>
    <xf numFmtId="0" fontId="18" fillId="4" borderId="27" xfId="0" applyFont="1" applyFill="1" applyBorder="1" applyAlignment="1">
      <alignment horizontal="left" vertical="top" wrapText="1"/>
    </xf>
    <xf numFmtId="0" fontId="18" fillId="4" borderId="27" xfId="0" applyFont="1" applyFill="1" applyBorder="1" applyAlignment="1">
      <alignment horizontal="right" vertical="top" wrapText="1"/>
    </xf>
    <xf numFmtId="3" fontId="18" fillId="4" borderId="27" xfId="0" applyNumberFormat="1" applyFont="1" applyFill="1" applyBorder="1" applyAlignment="1">
      <alignment horizontal="right" vertical="top" wrapText="1"/>
    </xf>
    <xf numFmtId="3" fontId="18" fillId="4" borderId="27" xfId="0" applyNumberFormat="1" applyFont="1" applyFill="1" applyBorder="1" applyAlignment="1">
      <alignment horizontal="left" vertical="top" wrapText="1"/>
    </xf>
    <xf numFmtId="3" fontId="18" fillId="4" borderId="27" xfId="0" applyNumberFormat="1" applyFont="1" applyFill="1" applyBorder="1" applyAlignment="1">
      <alignment horizontal="center" vertical="center" wrapText="1"/>
    </xf>
    <xf numFmtId="3" fontId="18" fillId="4" borderId="27" xfId="0" applyNumberFormat="1" applyFont="1" applyFill="1" applyBorder="1" applyAlignment="1">
      <alignment horizontal="right" vertical="center" wrapText="1"/>
    </xf>
    <xf numFmtId="0" fontId="16" fillId="0" borderId="25" xfId="0" applyFont="1" applyBorder="1" applyAlignment="1">
      <alignment horizontal="left" vertical="center" wrapText="1"/>
    </xf>
    <xf numFmtId="0" fontId="16" fillId="0" borderId="8" xfId="0" applyFont="1" applyBorder="1" applyAlignment="1">
      <alignment vertical="center" wrapText="1"/>
    </xf>
    <xf numFmtId="0" fontId="18" fillId="4" borderId="27" xfId="0" applyFont="1" applyFill="1" applyBorder="1" applyAlignment="1">
      <alignment vertical="top" wrapText="1"/>
    </xf>
    <xf numFmtId="0" fontId="18" fillId="4" borderId="27" xfId="0" applyFont="1" applyFill="1" applyBorder="1" applyAlignment="1">
      <alignment horizontal="center" vertical="top" wrapText="1"/>
    </xf>
    <xf numFmtId="0" fontId="18" fillId="4" borderId="26" xfId="0" applyFont="1" applyFill="1" applyBorder="1" applyAlignment="1">
      <alignment horizontal="left" vertical="top" wrapText="1"/>
    </xf>
    <xf numFmtId="0" fontId="38" fillId="0" borderId="1" xfId="0" applyFont="1" applyBorder="1" applyAlignment="1">
      <alignment horizontal="left" vertical="top" wrapText="1"/>
    </xf>
    <xf numFmtId="0" fontId="40" fillId="4" borderId="27" xfId="0" applyFont="1" applyFill="1" applyBorder="1" applyAlignment="1">
      <alignment horizontal="left" vertical="center" wrapText="1"/>
    </xf>
    <xf numFmtId="166" fontId="38" fillId="4" borderId="27" xfId="0" applyNumberFormat="1" applyFont="1" applyFill="1" applyBorder="1" applyAlignment="1">
      <alignment horizontal="left" vertical="center" wrapText="1"/>
    </xf>
    <xf numFmtId="0" fontId="40" fillId="2" borderId="70" xfId="0" applyFont="1" applyFill="1" applyBorder="1" applyAlignment="1">
      <alignment horizontal="left" vertical="top"/>
    </xf>
    <xf numFmtId="0" fontId="40" fillId="0" borderId="70" xfId="0" applyFont="1" applyBorder="1" applyAlignment="1">
      <alignment horizontal="left" vertical="top"/>
    </xf>
    <xf numFmtId="0" fontId="40" fillId="2" borderId="70" xfId="0" applyFont="1" applyFill="1" applyBorder="1" applyAlignment="1">
      <alignment horizontal="left" vertical="top" wrapText="1"/>
    </xf>
    <xf numFmtId="0" fontId="40" fillId="2" borderId="42" xfId="0" applyFont="1" applyFill="1" applyBorder="1" applyAlignment="1">
      <alignment horizontal="left" vertical="top"/>
    </xf>
    <xf numFmtId="0" fontId="40" fillId="2" borderId="51" xfId="0" applyFont="1" applyFill="1" applyBorder="1" applyAlignment="1">
      <alignment horizontal="left" vertical="top"/>
    </xf>
    <xf numFmtId="0" fontId="40" fillId="2" borderId="60" xfId="0" applyFont="1" applyFill="1" applyBorder="1" applyAlignment="1">
      <alignment horizontal="left" vertical="top"/>
    </xf>
    <xf numFmtId="0" fontId="42" fillId="0" borderId="0" xfId="0" applyFont="1" applyAlignment="1">
      <alignment horizontal="left" vertical="top" wrapText="1"/>
    </xf>
    <xf numFmtId="0" fontId="40" fillId="2" borderId="67" xfId="0" applyFont="1" applyFill="1" applyBorder="1" applyAlignment="1">
      <alignment horizontal="left" vertical="top"/>
    </xf>
    <xf numFmtId="3" fontId="47" fillId="0" borderId="27" xfId="0" applyNumberFormat="1" applyFont="1" applyBorder="1" applyAlignment="1">
      <alignment horizontal="left" wrapText="1"/>
    </xf>
    <xf numFmtId="0" fontId="49" fillId="16" borderId="52" xfId="0" applyFont="1" applyFill="1" applyBorder="1" applyAlignment="1">
      <alignment horizontal="left" vertical="top" wrapText="1"/>
    </xf>
    <xf numFmtId="0" fontId="49" fillId="16" borderId="0" xfId="0" applyFont="1" applyFill="1" applyAlignment="1">
      <alignment horizontal="left" vertical="top" wrapText="1"/>
    </xf>
    <xf numFmtId="0" fontId="47" fillId="0" borderId="24" xfId="0" applyFont="1" applyBorder="1" applyAlignment="1">
      <alignment horizontal="left" vertical="top" wrapText="1"/>
    </xf>
    <xf numFmtId="0" fontId="17" fillId="0" borderId="27" xfId="0" applyFont="1" applyBorder="1" applyAlignment="1">
      <alignment horizontal="left" vertical="center" wrapText="1"/>
    </xf>
    <xf numFmtId="3" fontId="16" fillId="0" borderId="26" xfId="0" applyNumberFormat="1" applyFont="1" applyBorder="1" applyAlignment="1">
      <alignment horizontal="center" vertical="center" wrapText="1"/>
    </xf>
    <xf numFmtId="3" fontId="16" fillId="0" borderId="21" xfId="0" applyNumberFormat="1" applyFont="1" applyBorder="1" applyAlignment="1">
      <alignment horizontal="center" vertical="center" wrapText="1"/>
    </xf>
    <xf numFmtId="166" fontId="16" fillId="0" borderId="7" xfId="0" applyNumberFormat="1" applyFont="1" applyBorder="1" applyAlignment="1">
      <alignment horizontal="center" vertical="center" wrapText="1"/>
    </xf>
    <xf numFmtId="3" fontId="16" fillId="0" borderId="6" xfId="0" applyNumberFormat="1" applyFont="1" applyBorder="1" applyAlignment="1">
      <alignment horizontal="center" vertical="center" wrapText="1"/>
    </xf>
    <xf numFmtId="3" fontId="16" fillId="0" borderId="62" xfId="0" applyNumberFormat="1" applyFont="1" applyBorder="1" applyAlignment="1">
      <alignment horizontal="center" vertical="center" wrapText="1"/>
    </xf>
    <xf numFmtId="3" fontId="16" fillId="0" borderId="2" xfId="0" applyNumberFormat="1" applyFont="1" applyBorder="1" applyAlignment="1">
      <alignment horizontal="center" vertical="center" wrapText="1"/>
    </xf>
    <xf numFmtId="3" fontId="16" fillId="0" borderId="17" xfId="0" applyNumberFormat="1" applyFont="1" applyBorder="1" applyAlignment="1">
      <alignment horizontal="center" vertical="center" wrapText="1"/>
    </xf>
    <xf numFmtId="3" fontId="16" fillId="6" borderId="27" xfId="0" applyNumberFormat="1" applyFont="1" applyFill="1" applyBorder="1" applyAlignment="1">
      <alignment horizontal="center" vertical="center" wrapText="1"/>
    </xf>
    <xf numFmtId="3" fontId="32" fillId="6" borderId="27" xfId="0" applyNumberFormat="1" applyFont="1" applyFill="1" applyBorder="1" applyAlignment="1">
      <alignment horizontal="center" vertical="center" wrapText="1"/>
    </xf>
    <xf numFmtId="3" fontId="33" fillId="6" borderId="27" xfId="0" applyNumberFormat="1" applyFont="1" applyFill="1" applyBorder="1" applyAlignment="1">
      <alignment horizontal="center" vertical="center" wrapText="1"/>
    </xf>
    <xf numFmtId="0" fontId="40" fillId="0" borderId="6" xfId="0" applyFont="1" applyBorder="1" applyAlignment="1">
      <alignment horizontal="center" vertical="center" wrapText="1"/>
    </xf>
    <xf numFmtId="166" fontId="40" fillId="0" borderId="6" xfId="0" applyNumberFormat="1" applyFont="1" applyBorder="1" applyAlignment="1">
      <alignment horizontal="center" vertical="center" wrapText="1"/>
    </xf>
    <xf numFmtId="0" fontId="40" fillId="0" borderId="7" xfId="0" applyFont="1" applyBorder="1" applyAlignment="1">
      <alignment horizontal="center" vertical="center" wrapText="1"/>
    </xf>
    <xf numFmtId="166" fontId="40" fillId="0" borderId="7" xfId="0" applyNumberFormat="1" applyFont="1" applyBorder="1" applyAlignment="1">
      <alignment horizontal="center" vertical="center" wrapText="1"/>
    </xf>
    <xf numFmtId="0" fontId="40" fillId="0" borderId="1" xfId="0" applyFont="1" applyBorder="1" applyAlignment="1">
      <alignment horizontal="center" vertical="center" wrapText="1"/>
    </xf>
    <xf numFmtId="166" fontId="40" fillId="0" borderId="1" xfId="0" applyNumberFormat="1" applyFont="1" applyBorder="1" applyAlignment="1">
      <alignment horizontal="center" vertical="center" wrapText="1"/>
    </xf>
    <xf numFmtId="0" fontId="40" fillId="0" borderId="0" xfId="0" applyFont="1" applyAlignment="1">
      <alignment horizontal="center" vertical="center"/>
    </xf>
    <xf numFmtId="0" fontId="40" fillId="0" borderId="1" xfId="0" applyFont="1" applyBorder="1" applyAlignment="1">
      <alignment horizontal="center" vertical="center"/>
    </xf>
    <xf numFmtId="166" fontId="40" fillId="0" borderId="1" xfId="0" applyNumberFormat="1" applyFont="1" applyBorder="1" applyAlignment="1">
      <alignment horizontal="center" vertical="center"/>
    </xf>
    <xf numFmtId="0" fontId="40" fillId="0" borderId="7" xfId="0" applyFont="1" applyBorder="1" applyAlignment="1">
      <alignment horizontal="center" vertical="center"/>
    </xf>
    <xf numFmtId="166" fontId="40" fillId="0" borderId="7" xfId="0" applyNumberFormat="1" applyFont="1" applyBorder="1" applyAlignment="1">
      <alignment horizontal="center" vertical="center"/>
    </xf>
    <xf numFmtId="0" fontId="40" fillId="2" borderId="7" xfId="0" applyFont="1" applyFill="1" applyBorder="1" applyAlignment="1">
      <alignment horizontal="center" vertical="center" wrapText="1"/>
    </xf>
    <xf numFmtId="166" fontId="40" fillId="2" borderId="7" xfId="0" applyNumberFormat="1" applyFont="1" applyFill="1" applyBorder="1" applyAlignment="1">
      <alignment horizontal="center" vertical="center" wrapText="1"/>
    </xf>
    <xf numFmtId="166" fontId="39" fillId="0" borderId="7" xfId="0" applyNumberFormat="1" applyFont="1" applyBorder="1" applyAlignment="1">
      <alignment horizontal="center" vertical="center" wrapText="1"/>
    </xf>
    <xf numFmtId="0" fontId="39" fillId="0" borderId="7" xfId="0" applyFont="1" applyBorder="1" applyAlignment="1">
      <alignment horizontal="center" vertical="center" wrapText="1"/>
    </xf>
    <xf numFmtId="167" fontId="39" fillId="0" borderId="7" xfId="1" applyNumberFormat="1" applyFont="1" applyFill="1" applyBorder="1" applyAlignment="1">
      <alignment horizontal="center" vertical="center" wrapText="1"/>
    </xf>
    <xf numFmtId="0" fontId="12" fillId="9" borderId="27" xfId="0" applyFont="1" applyFill="1" applyBorder="1" applyAlignment="1">
      <alignment horizontal="center" vertical="top" wrapText="1"/>
    </xf>
    <xf numFmtId="17" fontId="16" fillId="0" borderId="27" xfId="0" applyNumberFormat="1" applyFont="1" applyBorder="1" applyAlignment="1">
      <alignment horizontal="center" vertical="top"/>
    </xf>
    <xf numFmtId="166" fontId="38" fillId="4" borderId="19" xfId="0" applyNumberFormat="1" applyFont="1" applyFill="1" applyBorder="1" applyAlignment="1">
      <alignment horizontal="left" vertical="top" wrapText="1"/>
    </xf>
    <xf numFmtId="0" fontId="16" fillId="2" borderId="27" xfId="0" applyFont="1" applyFill="1" applyBorder="1" applyAlignment="1">
      <alignment horizontal="center" vertical="top"/>
    </xf>
    <xf numFmtId="0" fontId="16" fillId="2" borderId="27" xfId="0" applyFont="1" applyFill="1" applyBorder="1" applyAlignment="1">
      <alignment horizontal="right" vertical="top"/>
    </xf>
    <xf numFmtId="166" fontId="16" fillId="6" borderId="1" xfId="1" applyNumberFormat="1" applyFont="1" applyFill="1" applyBorder="1" applyAlignment="1">
      <alignment horizontal="center" wrapText="1"/>
    </xf>
    <xf numFmtId="0" fontId="16" fillId="6" borderId="7" xfId="0" applyFont="1" applyFill="1" applyBorder="1" applyAlignment="1">
      <alignment horizontal="center" wrapText="1"/>
    </xf>
    <xf numFmtId="0" fontId="16" fillId="6" borderId="1" xfId="0" applyFont="1" applyFill="1" applyBorder="1" applyAlignment="1">
      <alignment horizontal="center" wrapText="1"/>
    </xf>
    <xf numFmtId="3" fontId="16" fillId="0" borderId="6" xfId="0" applyNumberFormat="1" applyFont="1" applyBorder="1" applyAlignment="1">
      <alignment horizontal="right" vertical="center" wrapText="1"/>
    </xf>
    <xf numFmtId="0" fontId="16" fillId="0" borderId="21" xfId="0" applyFont="1" applyBorder="1" applyAlignment="1">
      <alignment horizontal="left" wrapText="1"/>
    </xf>
    <xf numFmtId="0" fontId="16" fillId="2" borderId="21" xfId="0" applyFont="1" applyFill="1" applyBorder="1" applyAlignment="1">
      <alignment horizontal="center"/>
    </xf>
    <xf numFmtId="3" fontId="16" fillId="2" borderId="26" xfId="0" applyNumberFormat="1" applyFont="1" applyFill="1" applyBorder="1" applyAlignment="1">
      <alignment horizontal="right"/>
    </xf>
    <xf numFmtId="3" fontId="16" fillId="2" borderId="21" xfId="0" applyNumberFormat="1" applyFont="1" applyFill="1" applyBorder="1" applyAlignment="1">
      <alignment horizontal="right"/>
    </xf>
    <xf numFmtId="0" fontId="16" fillId="0" borderId="27" xfId="0" applyFont="1" applyBorder="1" applyAlignment="1">
      <alignment wrapText="1"/>
    </xf>
    <xf numFmtId="3" fontId="16" fillId="2" borderId="27" xfId="0" applyNumberFormat="1" applyFont="1" applyFill="1" applyBorder="1" applyAlignment="1">
      <alignment horizontal="right"/>
    </xf>
    <xf numFmtId="0" fontId="19" fillId="0" borderId="27" xfId="0" applyFont="1" applyBorder="1" applyAlignment="1">
      <alignment horizontal="center"/>
    </xf>
    <xf numFmtId="0" fontId="19" fillId="0" borderId="27" xfId="0" applyFont="1" applyBorder="1" applyAlignment="1">
      <alignment horizontal="right"/>
    </xf>
    <xf numFmtId="0" fontId="18" fillId="6" borderId="27" xfId="0" applyFont="1" applyFill="1" applyBorder="1" applyAlignment="1">
      <alignment horizontal="left" wrapText="1"/>
    </xf>
    <xf numFmtId="0" fontId="16" fillId="6" borderId="27" xfId="0" applyFont="1" applyFill="1" applyBorder="1" applyAlignment="1">
      <alignment horizontal="center" wrapText="1"/>
    </xf>
    <xf numFmtId="3" fontId="16" fillId="6" borderId="16" xfId="0" applyNumberFormat="1" applyFont="1" applyFill="1" applyBorder="1" applyAlignment="1">
      <alignment horizontal="right" wrapText="1"/>
    </xf>
    <xf numFmtId="3" fontId="16" fillId="0" borderId="4" xfId="0" applyNumberFormat="1" applyFont="1" applyBorder="1" applyAlignment="1">
      <alignment horizontal="right" wrapText="1"/>
    </xf>
    <xf numFmtId="3" fontId="16" fillId="6" borderId="7" xfId="0" applyNumberFormat="1" applyFont="1" applyFill="1" applyBorder="1" applyAlignment="1">
      <alignment horizontal="right" wrapText="1"/>
    </xf>
    <xf numFmtId="3" fontId="16" fillId="6" borderId="2" xfId="0" applyNumberFormat="1" applyFont="1" applyFill="1" applyBorder="1" applyAlignment="1">
      <alignment horizontal="right" wrapText="1"/>
    </xf>
    <xf numFmtId="0" fontId="16" fillId="0" borderId="27" xfId="0" applyFont="1" applyBorder="1" applyAlignment="1">
      <alignment horizontal="center" wrapText="1"/>
    </xf>
    <xf numFmtId="0" fontId="18" fillId="6" borderId="26" xfId="0" applyFont="1" applyFill="1" applyBorder="1" applyAlignment="1">
      <alignment horizontal="left" wrapText="1"/>
    </xf>
    <xf numFmtId="0" fontId="16" fillId="6" borderId="26" xfId="0" applyFont="1" applyFill="1" applyBorder="1" applyAlignment="1">
      <alignment horizontal="center" wrapText="1"/>
    </xf>
    <xf numFmtId="3" fontId="16" fillId="0" borderId="6" xfId="0" applyNumberFormat="1" applyFont="1" applyBorder="1" applyAlignment="1">
      <alignment horizontal="right" wrapText="1"/>
    </xf>
    <xf numFmtId="0" fontId="48" fillId="16" borderId="26" xfId="0" applyFont="1" applyFill="1" applyBorder="1" applyAlignment="1">
      <alignment horizontal="left" wrapText="1"/>
    </xf>
    <xf numFmtId="0" fontId="47" fillId="16" borderId="26" xfId="0" applyFont="1" applyFill="1" applyBorder="1" applyAlignment="1">
      <alignment horizontal="center" wrapText="1"/>
    </xf>
    <xf numFmtId="3" fontId="47" fillId="0" borderId="26" xfId="0" applyNumberFormat="1" applyFont="1" applyBorder="1" applyAlignment="1">
      <alignment horizontal="right" wrapText="1"/>
    </xf>
    <xf numFmtId="3" fontId="47" fillId="0" borderId="27" xfId="0" applyNumberFormat="1" applyFont="1" applyBorder="1" applyAlignment="1">
      <alignment horizontal="right" wrapText="1"/>
    </xf>
    <xf numFmtId="3" fontId="47" fillId="16" borderId="27" xfId="0" applyNumberFormat="1" applyFont="1" applyFill="1" applyBorder="1" applyAlignment="1">
      <alignment horizontal="right" wrapText="1"/>
    </xf>
    <xf numFmtId="3" fontId="47" fillId="16" borderId="22" xfId="0" applyNumberFormat="1" applyFont="1" applyFill="1" applyBorder="1" applyAlignment="1">
      <alignment horizontal="right" wrapText="1"/>
    </xf>
    <xf numFmtId="0" fontId="47" fillId="0" borderId="27" xfId="0" applyFont="1" applyBorder="1" applyAlignment="1">
      <alignment horizontal="center" wrapText="1"/>
    </xf>
    <xf numFmtId="0" fontId="16" fillId="0" borderId="1" xfId="0" applyFont="1" applyBorder="1" applyAlignment="1">
      <alignment horizontal="left" wrapText="1"/>
    </xf>
    <xf numFmtId="0" fontId="16" fillId="0" borderId="1" xfId="0" applyFont="1" applyBorder="1" applyAlignment="1">
      <alignment horizontal="center" wrapText="1"/>
    </xf>
    <xf numFmtId="0" fontId="18" fillId="0" borderId="21" xfId="0" applyFont="1" applyBorder="1" applyAlignment="1">
      <alignment wrapText="1"/>
    </xf>
    <xf numFmtId="0" fontId="16" fillId="0" borderId="21" xfId="0" applyFont="1" applyBorder="1" applyAlignment="1">
      <alignment wrapText="1"/>
    </xf>
    <xf numFmtId="0" fontId="16" fillId="0" borderId="6" xfId="0" applyFont="1" applyBorder="1" applyAlignment="1">
      <alignment horizontal="center" wrapText="1"/>
    </xf>
    <xf numFmtId="0" fontId="16" fillId="6" borderId="6" xfId="0" applyFont="1" applyFill="1" applyBorder="1" applyAlignment="1">
      <alignment horizontal="center" wrapText="1"/>
    </xf>
    <xf numFmtId="3" fontId="16" fillId="6" borderId="4" xfId="0" applyNumberFormat="1" applyFont="1" applyFill="1" applyBorder="1" applyAlignment="1">
      <alignment horizontal="right" wrapText="1"/>
    </xf>
    <xf numFmtId="3" fontId="16" fillId="6" borderId="15" xfId="0" applyNumberFormat="1" applyFont="1" applyFill="1" applyBorder="1" applyAlignment="1">
      <alignment horizontal="right" wrapText="1"/>
    </xf>
    <xf numFmtId="3" fontId="16" fillId="6" borderId="1" xfId="0" applyNumberFormat="1" applyFont="1" applyFill="1" applyBorder="1" applyAlignment="1">
      <alignment horizontal="right" wrapText="1"/>
    </xf>
    <xf numFmtId="3" fontId="16" fillId="6" borderId="5" xfId="0" applyNumberFormat="1" applyFont="1" applyFill="1" applyBorder="1" applyAlignment="1">
      <alignment horizontal="right" wrapText="1"/>
    </xf>
    <xf numFmtId="3" fontId="16" fillId="6" borderId="17" xfId="0" applyNumberFormat="1" applyFont="1" applyFill="1" applyBorder="1" applyAlignment="1">
      <alignment horizontal="right" wrapText="1"/>
    </xf>
    <xf numFmtId="166" fontId="40" fillId="0" borderId="2" xfId="0" applyNumberFormat="1" applyFont="1" applyBorder="1" applyAlignment="1">
      <alignment horizontal="center" vertical="center" wrapText="1"/>
    </xf>
    <xf numFmtId="166" fontId="40" fillId="0" borderId="17" xfId="0" applyNumberFormat="1" applyFont="1" applyBorder="1" applyAlignment="1">
      <alignment horizontal="center" vertical="center"/>
    </xf>
    <xf numFmtId="0" fontId="40" fillId="0" borderId="4" xfId="0" applyFont="1" applyBorder="1" applyAlignment="1">
      <alignment horizontal="center" vertical="center" wrapText="1"/>
    </xf>
    <xf numFmtId="0" fontId="40" fillId="0" borderId="5" xfId="0" applyFont="1" applyBorder="1" applyAlignment="1">
      <alignment horizontal="center" vertical="center"/>
    </xf>
    <xf numFmtId="166" fontId="40" fillId="0" borderId="27" xfId="0" applyNumberFormat="1" applyFont="1" applyBorder="1" applyAlignment="1">
      <alignment horizontal="center" vertical="center" wrapText="1"/>
    </xf>
    <xf numFmtId="0" fontId="40" fillId="0" borderId="27" xfId="0" applyFont="1" applyBorder="1" applyAlignment="1">
      <alignment horizontal="right" vertical="center"/>
    </xf>
    <xf numFmtId="166" fontId="40" fillId="0" borderId="27" xfId="0" applyNumberFormat="1" applyFont="1" applyBorder="1" applyAlignment="1">
      <alignment horizontal="center" vertical="center"/>
    </xf>
    <xf numFmtId="3" fontId="16" fillId="0" borderId="28" xfId="0" applyNumberFormat="1" applyFont="1" applyBorder="1" applyAlignment="1">
      <alignment horizontal="right" vertical="center" wrapText="1"/>
    </xf>
    <xf numFmtId="164" fontId="16" fillId="0" borderId="7" xfId="10" applyFont="1" applyFill="1" applyBorder="1" applyAlignment="1">
      <alignment horizontal="right" vertical="center" wrapText="1"/>
    </xf>
    <xf numFmtId="3" fontId="16" fillId="0" borderId="26" xfId="0" applyNumberFormat="1" applyFont="1" applyBorder="1" applyAlignment="1">
      <alignment horizontal="right" vertical="center"/>
    </xf>
    <xf numFmtId="3" fontId="16" fillId="0" borderId="7" xfId="0" applyNumberFormat="1" applyFont="1" applyBorder="1" applyAlignment="1">
      <alignment horizontal="right" vertical="center" wrapText="1"/>
    </xf>
    <xf numFmtId="3" fontId="16" fillId="0" borderId="8" xfId="0" applyNumberFormat="1" applyFont="1" applyBorder="1" applyAlignment="1">
      <alignment horizontal="right" vertical="center" wrapText="1"/>
    </xf>
    <xf numFmtId="3" fontId="16" fillId="0" borderId="27" xfId="0" applyNumberFormat="1" applyFont="1" applyBorder="1" applyAlignment="1">
      <alignment vertical="center" wrapText="1"/>
    </xf>
    <xf numFmtId="0" fontId="46" fillId="0" borderId="24" xfId="0" applyFont="1" applyBorder="1" applyAlignment="1">
      <alignment horizontal="left" vertical="center" wrapText="1"/>
    </xf>
    <xf numFmtId="0" fontId="28" fillId="0" borderId="27" xfId="0" applyFont="1" applyBorder="1" applyAlignment="1">
      <alignment vertical="center"/>
    </xf>
    <xf numFmtId="0" fontId="11" fillId="9" borderId="27" xfId="0" applyFont="1" applyFill="1" applyBorder="1" applyAlignment="1">
      <alignment horizontal="center" vertical="center" wrapText="1"/>
    </xf>
    <xf numFmtId="0" fontId="32" fillId="22" borderId="0" xfId="0" applyFont="1" applyFill="1" applyAlignment="1">
      <alignment horizontal="left" vertical="top" wrapText="1"/>
    </xf>
    <xf numFmtId="0" fontId="50" fillId="5" borderId="0" xfId="0" applyFont="1" applyFill="1" applyAlignment="1">
      <alignment wrapText="1"/>
    </xf>
    <xf numFmtId="0" fontId="50" fillId="0" borderId="0" xfId="0" applyFont="1" applyAlignment="1">
      <alignment wrapText="1"/>
    </xf>
    <xf numFmtId="0" fontId="58" fillId="9" borderId="32" xfId="0" applyFont="1" applyFill="1" applyBorder="1" applyAlignment="1">
      <alignment horizontal="center" vertical="center" wrapText="1"/>
    </xf>
    <xf numFmtId="0" fontId="58" fillId="9" borderId="81" xfId="0" applyFont="1" applyFill="1" applyBorder="1" applyAlignment="1">
      <alignment horizontal="center" vertical="center" wrapText="1"/>
    </xf>
    <xf numFmtId="0" fontId="58" fillId="9" borderId="82" xfId="0" applyFont="1" applyFill="1" applyBorder="1" applyAlignment="1">
      <alignment horizontal="center" vertical="center" wrapText="1"/>
    </xf>
    <xf numFmtId="0" fontId="58" fillId="9" borderId="6" xfId="0" applyFont="1" applyFill="1" applyBorder="1" applyAlignment="1">
      <alignment horizontal="center" vertical="center" wrapText="1"/>
    </xf>
    <xf numFmtId="0" fontId="58" fillId="9" borderId="27" xfId="0" applyFont="1" applyFill="1" applyBorder="1" applyAlignment="1">
      <alignment horizontal="left" vertical="top" wrapText="1"/>
    </xf>
    <xf numFmtId="0" fontId="58" fillId="9" borderId="27" xfId="0" applyFont="1" applyFill="1" applyBorder="1" applyAlignment="1">
      <alignment horizontal="center" vertical="center" wrapText="1"/>
    </xf>
    <xf numFmtId="0" fontId="28" fillId="5" borderId="0" xfId="0" applyFont="1" applyFill="1" applyAlignment="1">
      <alignment wrapText="1"/>
    </xf>
    <xf numFmtId="0" fontId="32" fillId="5" borderId="0" xfId="0" applyFont="1" applyFill="1" applyAlignment="1">
      <alignment horizontal="left" vertical="top" wrapText="1"/>
    </xf>
    <xf numFmtId="0" fontId="16" fillId="0" borderId="7" xfId="0" applyFont="1" applyBorder="1" applyAlignment="1">
      <alignment horizontal="left" vertical="center" wrapText="1"/>
    </xf>
    <xf numFmtId="166" fontId="16" fillId="0" borderId="7" xfId="1" applyNumberFormat="1" applyFont="1" applyFill="1" applyBorder="1" applyAlignment="1">
      <alignment horizontal="center" vertical="center" wrapText="1"/>
    </xf>
    <xf numFmtId="165" fontId="16" fillId="0" borderId="7" xfId="1" applyFont="1" applyFill="1" applyBorder="1" applyAlignment="1">
      <alignment horizontal="center" vertical="center" wrapText="1"/>
    </xf>
    <xf numFmtId="0" fontId="16" fillId="0" borderId="87" xfId="0" applyFont="1" applyBorder="1" applyAlignment="1">
      <alignment horizontal="left" vertical="center" wrapText="1"/>
    </xf>
    <xf numFmtId="0" fontId="16" fillId="5" borderId="0" xfId="0" applyFont="1" applyFill="1" applyAlignment="1">
      <alignment horizontal="left" vertical="top" wrapText="1"/>
    </xf>
    <xf numFmtId="0" fontId="59" fillId="5" borderId="0" xfId="0" applyFont="1" applyFill="1" applyAlignment="1">
      <alignment wrapText="1"/>
    </xf>
    <xf numFmtId="0" fontId="59" fillId="0" borderId="0" xfId="0" applyFont="1" applyAlignment="1">
      <alignment wrapText="1"/>
    </xf>
    <xf numFmtId="166" fontId="16" fillId="0" borderId="7" xfId="1" applyNumberFormat="1" applyFont="1" applyBorder="1" applyAlignment="1">
      <alignment horizontal="center" vertical="center" wrapText="1"/>
    </xf>
    <xf numFmtId="166" fontId="16" fillId="0" borderId="2" xfId="1" applyNumberFormat="1" applyFont="1" applyBorder="1" applyAlignment="1">
      <alignment horizontal="center" vertical="center" wrapText="1"/>
    </xf>
    <xf numFmtId="0" fontId="16" fillId="0" borderId="23" xfId="0" applyFont="1" applyBorder="1" applyAlignment="1">
      <alignment horizontal="left" vertical="center" wrapText="1"/>
    </xf>
    <xf numFmtId="0" fontId="16" fillId="0" borderId="28" xfId="0" applyFont="1" applyBorder="1" applyAlignment="1">
      <alignment horizontal="left" vertical="center" wrapText="1"/>
    </xf>
    <xf numFmtId="0" fontId="16" fillId="5" borderId="7" xfId="0" applyFont="1" applyFill="1" applyBorder="1" applyAlignment="1">
      <alignment horizontal="left" vertical="center" wrapText="1"/>
    </xf>
    <xf numFmtId="0" fontId="16" fillId="5" borderId="7" xfId="0" applyFont="1" applyFill="1" applyBorder="1" applyAlignment="1">
      <alignment horizontal="center" vertical="center" wrapText="1"/>
    </xf>
    <xf numFmtId="166" fontId="16" fillId="5" borderId="7" xfId="1" applyNumberFormat="1" applyFont="1" applyFill="1" applyBorder="1" applyAlignment="1">
      <alignment horizontal="center" vertical="center" wrapText="1"/>
    </xf>
    <xf numFmtId="166" fontId="16" fillId="5" borderId="2" xfId="1" applyNumberFormat="1" applyFont="1" applyFill="1" applyBorder="1" applyAlignment="1">
      <alignment horizontal="center" vertical="center" wrapText="1"/>
    </xf>
    <xf numFmtId="0" fontId="16" fillId="5" borderId="27" xfId="0" applyFont="1" applyFill="1" applyBorder="1" applyAlignment="1">
      <alignment horizontal="left" vertical="center" wrapText="1"/>
    </xf>
    <xf numFmtId="0" fontId="16" fillId="0" borderId="1" xfId="0" applyFont="1" applyBorder="1" applyAlignment="1">
      <alignment horizontal="left" vertical="center" wrapText="1"/>
    </xf>
    <xf numFmtId="166" fontId="16" fillId="0" borderId="2" xfId="0" applyNumberFormat="1" applyFont="1" applyBorder="1" applyAlignment="1">
      <alignment horizontal="center" vertical="center" wrapText="1"/>
    </xf>
    <xf numFmtId="0" fontId="33" fillId="4" borderId="90" xfId="0" applyFont="1" applyFill="1" applyBorder="1" applyAlignment="1">
      <alignment horizontal="left" vertical="top" wrapText="1"/>
    </xf>
    <xf numFmtId="0" fontId="32" fillId="4" borderId="3" xfId="0" applyFont="1" applyFill="1" applyBorder="1" applyAlignment="1">
      <alignment horizontal="left" vertical="top" wrapText="1"/>
    </xf>
    <xf numFmtId="166" fontId="32" fillId="4" borderId="3" xfId="1" applyNumberFormat="1" applyFont="1" applyFill="1" applyBorder="1" applyAlignment="1">
      <alignment horizontal="right" vertical="center" wrapText="1"/>
    </xf>
    <xf numFmtId="0" fontId="32" fillId="4" borderId="61" xfId="0" applyFont="1" applyFill="1" applyBorder="1" applyAlignment="1">
      <alignment horizontal="left" vertical="top" wrapText="1"/>
    </xf>
    <xf numFmtId="0" fontId="32" fillId="4" borderId="84" xfId="0" applyFont="1" applyFill="1" applyBorder="1" applyAlignment="1">
      <alignment horizontal="left" vertical="top" wrapText="1"/>
    </xf>
    <xf numFmtId="0" fontId="16" fillId="0" borderId="9" xfId="0" applyFont="1" applyBorder="1" applyAlignment="1">
      <alignment horizontal="left" vertical="center" wrapText="1"/>
    </xf>
    <xf numFmtId="0" fontId="59" fillId="0" borderId="92" xfId="0" applyFont="1" applyBorder="1" applyAlignment="1">
      <alignment horizontal="left" vertical="center" wrapText="1"/>
    </xf>
    <xf numFmtId="0" fontId="16" fillId="0" borderId="95" xfId="0" applyFont="1" applyBorder="1" applyAlignment="1">
      <alignment horizontal="left" vertical="center" wrapText="1"/>
    </xf>
    <xf numFmtId="0" fontId="16" fillId="0" borderId="0" xfId="0" applyFont="1" applyAlignment="1">
      <alignment horizontal="left" vertical="center" wrapText="1"/>
    </xf>
    <xf numFmtId="0" fontId="50" fillId="5" borderId="0" xfId="0" applyFont="1" applyFill="1" applyAlignment="1">
      <alignment vertical="top" wrapText="1"/>
    </xf>
    <xf numFmtId="0" fontId="50" fillId="0" borderId="0" xfId="0" applyFont="1" applyAlignment="1">
      <alignment vertical="top" wrapText="1"/>
    </xf>
    <xf numFmtId="0" fontId="33" fillId="4" borderId="47" xfId="0" applyFont="1" applyFill="1" applyBorder="1" applyAlignment="1">
      <alignment horizontal="left" vertical="center" wrapText="1"/>
    </xf>
    <xf numFmtId="3" fontId="33" fillId="4" borderId="3" xfId="1" applyNumberFormat="1" applyFont="1" applyFill="1" applyBorder="1" applyAlignment="1">
      <alignment horizontal="right" wrapText="1"/>
    </xf>
    <xf numFmtId="0" fontId="16" fillId="5" borderId="5" xfId="0" applyFont="1" applyFill="1" applyBorder="1" applyAlignment="1">
      <alignment horizontal="left" vertical="center" wrapText="1"/>
    </xf>
    <xf numFmtId="0" fontId="16" fillId="5" borderId="17" xfId="0" applyFont="1" applyFill="1" applyBorder="1" applyAlignment="1">
      <alignment horizontal="left" vertical="center" wrapText="1"/>
    </xf>
    <xf numFmtId="0" fontId="16" fillId="16" borderId="21" xfId="0" applyFont="1" applyFill="1" applyBorder="1" applyAlignment="1">
      <alignment horizontal="left" vertical="center" wrapText="1"/>
    </xf>
    <xf numFmtId="166" fontId="16" fillId="5" borderId="7" xfId="0" applyNumberFormat="1" applyFont="1" applyFill="1" applyBorder="1" applyAlignment="1">
      <alignment horizontal="center" vertical="center" wrapText="1"/>
    </xf>
    <xf numFmtId="0" fontId="16" fillId="5" borderId="13" xfId="0" applyFont="1" applyFill="1" applyBorder="1" applyAlignment="1">
      <alignment horizontal="left" vertical="center" wrapText="1"/>
    </xf>
    <xf numFmtId="0" fontId="47" fillId="0" borderId="27" xfId="0" applyFont="1" applyBorder="1" applyAlignment="1">
      <alignment horizontal="left" vertical="center" wrapText="1"/>
    </xf>
    <xf numFmtId="0" fontId="47" fillId="0" borderId="27" xfId="0" applyFont="1" applyBorder="1" applyAlignment="1">
      <alignment horizontal="center" vertical="center" wrapText="1"/>
    </xf>
    <xf numFmtId="0" fontId="28" fillId="0" borderId="0" xfId="0" applyFont="1" applyAlignment="1">
      <alignment horizontal="center" vertical="center"/>
    </xf>
    <xf numFmtId="0" fontId="47" fillId="16" borderId="27" xfId="0" applyFont="1" applyFill="1" applyBorder="1" applyAlignment="1">
      <alignment horizontal="center" vertical="center" wrapText="1"/>
    </xf>
    <xf numFmtId="168" fontId="47" fillId="16" borderId="27" xfId="0" applyNumberFormat="1" applyFont="1" applyFill="1" applyBorder="1" applyAlignment="1">
      <alignment horizontal="center" vertical="center" wrapText="1"/>
    </xf>
    <xf numFmtId="0" fontId="47" fillId="16" borderId="27" xfId="0" applyFont="1" applyFill="1" applyBorder="1" applyAlignment="1">
      <alignment horizontal="left" vertical="center" wrapText="1"/>
    </xf>
    <xf numFmtId="0" fontId="47" fillId="16" borderId="22" xfId="0" applyFont="1" applyFill="1" applyBorder="1" applyAlignment="1">
      <alignment horizontal="left" vertical="center" wrapText="1"/>
    </xf>
    <xf numFmtId="0" fontId="47" fillId="23" borderId="0" xfId="0" applyFont="1" applyFill="1" applyAlignment="1">
      <alignment horizontal="left" vertical="top" wrapText="1"/>
    </xf>
    <xf numFmtId="0" fontId="47" fillId="23" borderId="0" xfId="0" applyFont="1" applyFill="1" applyAlignment="1">
      <alignment wrapText="1"/>
    </xf>
    <xf numFmtId="0" fontId="47" fillId="0" borderId="0" xfId="0" applyFont="1" applyAlignment="1">
      <alignment wrapText="1"/>
    </xf>
    <xf numFmtId="0" fontId="16" fillId="5" borderId="97" xfId="0" applyFont="1" applyFill="1" applyBorder="1" applyAlignment="1">
      <alignment horizontal="left" vertical="center" wrapText="1"/>
    </xf>
    <xf numFmtId="0" fontId="16" fillId="5" borderId="98" xfId="0" applyFont="1" applyFill="1" applyBorder="1" applyAlignment="1">
      <alignment horizontal="left" vertical="center" wrapText="1"/>
    </xf>
    <xf numFmtId="0" fontId="33" fillId="4" borderId="22" xfId="0" applyFont="1" applyFill="1" applyBorder="1" applyAlignment="1">
      <alignment horizontal="left" vertical="center" wrapText="1"/>
    </xf>
    <xf numFmtId="0" fontId="32" fillId="4" borderId="3" xfId="0" applyFont="1" applyFill="1" applyBorder="1" applyAlignment="1">
      <alignment horizontal="left" vertical="center" wrapText="1"/>
    </xf>
    <xf numFmtId="166" fontId="33" fillId="4" borderId="3" xfId="1" applyNumberFormat="1" applyFont="1" applyFill="1" applyBorder="1" applyAlignment="1">
      <alignment horizontal="right" vertical="center" wrapText="1"/>
    </xf>
    <xf numFmtId="0" fontId="32" fillId="4" borderId="61" xfId="0" applyFont="1" applyFill="1" applyBorder="1" applyAlignment="1">
      <alignment horizontal="left" vertical="center" wrapText="1"/>
    </xf>
    <xf numFmtId="0" fontId="32" fillId="4" borderId="93" xfId="0" applyFont="1" applyFill="1" applyBorder="1" applyAlignment="1">
      <alignment horizontal="left" vertical="center" wrapText="1"/>
    </xf>
    <xf numFmtId="0" fontId="16" fillId="5" borderId="85" xfId="0" applyFont="1" applyFill="1" applyBorder="1" applyAlignment="1">
      <alignment horizontal="left" vertical="center" wrapText="1"/>
    </xf>
    <xf numFmtId="49" fontId="16" fillId="0" borderId="7" xfId="0" applyNumberFormat="1" applyFont="1" applyBorder="1" applyAlignment="1">
      <alignment horizontal="center" vertical="center" wrapText="1"/>
    </xf>
    <xf numFmtId="0" fontId="16" fillId="5" borderId="99" xfId="0" applyFont="1" applyFill="1" applyBorder="1" applyAlignment="1">
      <alignment horizontal="left" vertical="center" wrapText="1"/>
    </xf>
    <xf numFmtId="0" fontId="16" fillId="5" borderId="92" xfId="0" applyFont="1" applyFill="1" applyBorder="1" applyAlignment="1">
      <alignment horizontal="left" vertical="center" wrapText="1"/>
    </xf>
    <xf numFmtId="0" fontId="16" fillId="0" borderId="100" xfId="0" applyFont="1" applyBorder="1" applyAlignment="1">
      <alignment horizontal="left" vertical="center" wrapText="1"/>
    </xf>
    <xf numFmtId="166" fontId="16" fillId="0" borderId="1" xfId="0" applyNumberFormat="1" applyFont="1" applyBorder="1" applyAlignment="1">
      <alignment horizontal="center" vertical="center" wrapText="1"/>
    </xf>
    <xf numFmtId="0" fontId="28" fillId="0" borderId="0" xfId="0" applyFont="1" applyAlignment="1">
      <alignment horizontal="justify"/>
    </xf>
    <xf numFmtId="0" fontId="16" fillId="5" borderId="25" xfId="0" applyFont="1" applyFill="1" applyBorder="1" applyAlignment="1">
      <alignment horizontal="left" vertical="center" wrapText="1"/>
    </xf>
    <xf numFmtId="0" fontId="59" fillId="5" borderId="92" xfId="0" applyFont="1" applyFill="1" applyBorder="1" applyAlignment="1">
      <alignment horizontal="left" vertical="center" wrapText="1"/>
    </xf>
    <xf numFmtId="10" fontId="16" fillId="5" borderId="85" xfId="2" applyNumberFormat="1" applyFont="1" applyFill="1" applyBorder="1" applyAlignment="1">
      <alignment horizontal="left" vertical="center" wrapText="1"/>
    </xf>
    <xf numFmtId="0" fontId="16" fillId="0" borderId="102" xfId="0" applyFont="1" applyBorder="1" applyAlignment="1">
      <alignment horizontal="left" vertical="center" wrapText="1"/>
    </xf>
    <xf numFmtId="0" fontId="16" fillId="0" borderId="100" xfId="0" applyFont="1" applyBorder="1" applyAlignment="1">
      <alignment horizontal="center" vertical="center" wrapText="1"/>
    </xf>
    <xf numFmtId="0" fontId="16" fillId="5" borderId="0" xfId="0" applyFont="1" applyFill="1" applyAlignment="1">
      <alignment horizontal="left" vertical="center" wrapText="1"/>
    </xf>
    <xf numFmtId="0" fontId="18" fillId="0" borderId="7" xfId="0" applyFont="1" applyBorder="1" applyAlignment="1">
      <alignment horizontal="left" vertical="center" wrapText="1"/>
    </xf>
    <xf numFmtId="0" fontId="16" fillId="5" borderId="9" xfId="0" applyFont="1" applyFill="1" applyBorder="1" applyAlignment="1">
      <alignment horizontal="left" vertical="center" wrapText="1"/>
    </xf>
    <xf numFmtId="0" fontId="16" fillId="0" borderId="22" xfId="0" applyFont="1" applyBorder="1" applyAlignment="1">
      <alignment horizontal="left" vertical="center" wrapText="1"/>
    </xf>
    <xf numFmtId="0" fontId="60" fillId="0" borderId="0" xfId="0" applyFont="1" applyAlignment="1">
      <alignment wrapText="1"/>
    </xf>
    <xf numFmtId="9" fontId="16" fillId="5" borderId="92" xfId="0" applyNumberFormat="1" applyFont="1" applyFill="1" applyBorder="1" applyAlignment="1">
      <alignment horizontal="left" vertical="center" wrapText="1"/>
    </xf>
    <xf numFmtId="0" fontId="16" fillId="5" borderId="28" xfId="0" applyFont="1" applyFill="1" applyBorder="1" applyAlignment="1">
      <alignment horizontal="left" vertical="center" wrapText="1"/>
    </xf>
    <xf numFmtId="0" fontId="16" fillId="5" borderId="26" xfId="0" applyFont="1" applyFill="1" applyBorder="1" applyAlignment="1">
      <alignment horizontal="left" vertical="center" wrapText="1"/>
    </xf>
    <xf numFmtId="0" fontId="32" fillId="4" borderId="23" xfId="0" applyFont="1" applyFill="1" applyBorder="1" applyAlignment="1">
      <alignment horizontal="left" vertical="top" wrapText="1"/>
    </xf>
    <xf numFmtId="3" fontId="32" fillId="4" borderId="23" xfId="1" applyNumberFormat="1" applyFont="1" applyFill="1" applyBorder="1" applyAlignment="1">
      <alignment horizontal="right" wrapText="1"/>
    </xf>
    <xf numFmtId="3" fontId="33" fillId="4" borderId="23" xfId="1" applyNumberFormat="1" applyFont="1" applyFill="1" applyBorder="1" applyAlignment="1">
      <alignment horizontal="right" wrapText="1"/>
    </xf>
    <xf numFmtId="0" fontId="32" fillId="4" borderId="24" xfId="0" applyFont="1" applyFill="1" applyBorder="1" applyAlignment="1">
      <alignment horizontal="left" vertical="top" wrapText="1"/>
    </xf>
    <xf numFmtId="0" fontId="16" fillId="0" borderId="9" xfId="0" applyFont="1" applyBorder="1" applyAlignment="1">
      <alignment vertical="center" wrapText="1"/>
    </xf>
    <xf numFmtId="0" fontId="59" fillId="5" borderId="27" xfId="0" applyFont="1" applyFill="1" applyBorder="1" applyAlignment="1">
      <alignment wrapText="1"/>
    </xf>
    <xf numFmtId="0" fontId="16" fillId="5" borderId="23" xfId="0" applyFont="1" applyFill="1" applyBorder="1" applyAlignment="1">
      <alignment horizontal="left" vertical="top" wrapText="1"/>
    </xf>
    <xf numFmtId="0" fontId="59" fillId="24" borderId="0" xfId="0" applyFont="1" applyFill="1" applyAlignment="1">
      <alignment wrapText="1"/>
    </xf>
    <xf numFmtId="0" fontId="18" fillId="5" borderId="7" xfId="0" applyFont="1" applyFill="1" applyBorder="1" applyAlignment="1">
      <alignment horizontal="left" vertical="center" wrapText="1"/>
    </xf>
    <xf numFmtId="0" fontId="59" fillId="25" borderId="0" xfId="0" applyFont="1" applyFill="1" applyAlignment="1">
      <alignment wrapText="1"/>
    </xf>
    <xf numFmtId="0" fontId="33" fillId="4" borderId="3" xfId="0" applyFont="1" applyFill="1" applyBorder="1" applyAlignment="1">
      <alignment horizontal="left" vertical="top" wrapText="1"/>
    </xf>
    <xf numFmtId="166" fontId="32" fillId="4" borderId="3" xfId="0" applyNumberFormat="1" applyFont="1" applyFill="1" applyBorder="1" applyAlignment="1">
      <alignment horizontal="right" vertical="top" wrapText="1"/>
    </xf>
    <xf numFmtId="0" fontId="33" fillId="4" borderId="23" xfId="0" applyFont="1" applyFill="1" applyBorder="1" applyAlignment="1">
      <alignment horizontal="left" vertical="top" wrapText="1"/>
    </xf>
    <xf numFmtId="166" fontId="33" fillId="4" borderId="23" xfId="0" applyNumberFormat="1" applyFont="1" applyFill="1" applyBorder="1" applyAlignment="1">
      <alignment horizontal="right" vertical="top" wrapText="1"/>
    </xf>
    <xf numFmtId="3" fontId="16" fillId="0" borderId="81" xfId="0" applyNumberFormat="1" applyFont="1" applyBorder="1" applyAlignment="1">
      <alignment horizontal="center" vertical="center" wrapText="1"/>
    </xf>
    <xf numFmtId="3" fontId="16" fillId="0" borderId="105" xfId="0" applyNumberFormat="1" applyFont="1" applyBorder="1" applyAlignment="1">
      <alignment horizontal="center" vertical="center" wrapText="1"/>
    </xf>
    <xf numFmtId="0" fontId="32" fillId="0" borderId="7" xfId="0" applyFont="1" applyBorder="1" applyAlignment="1">
      <alignment horizontal="left" vertical="center" wrapText="1"/>
    </xf>
    <xf numFmtId="0" fontId="32" fillId="0" borderId="7" xfId="0" applyFont="1" applyBorder="1" applyAlignment="1">
      <alignment horizontal="center" vertical="center" wrapText="1"/>
    </xf>
    <xf numFmtId="166" fontId="16" fillId="0" borderId="100" xfId="0" applyNumberFormat="1" applyFont="1" applyBorder="1" applyAlignment="1">
      <alignment horizontal="center" vertical="center" wrapText="1"/>
    </xf>
    <xf numFmtId="166" fontId="32" fillId="0" borderId="8" xfId="0" applyNumberFormat="1" applyFont="1" applyBorder="1" applyAlignment="1">
      <alignment horizontal="center" vertical="center" wrapText="1"/>
    </xf>
    <xf numFmtId="166" fontId="32" fillId="0" borderId="13" xfId="0" applyNumberFormat="1" applyFont="1" applyBorder="1" applyAlignment="1">
      <alignment horizontal="center" vertical="center" wrapText="1"/>
    </xf>
    <xf numFmtId="0" fontId="16" fillId="0" borderId="106" xfId="0" applyFont="1" applyBorder="1" applyAlignment="1">
      <alignment horizontal="center" vertical="center" wrapText="1"/>
    </xf>
    <xf numFmtId="165" fontId="16" fillId="5" borderId="27" xfId="1" applyFont="1" applyFill="1" applyBorder="1" applyAlignment="1">
      <alignment horizontal="left" vertical="center" wrapText="1"/>
    </xf>
    <xf numFmtId="0" fontId="16" fillId="0" borderId="81" xfId="0" applyFont="1" applyBorder="1" applyAlignment="1">
      <alignment horizontal="left" vertical="center" wrapText="1"/>
    </xf>
    <xf numFmtId="0" fontId="16" fillId="0" borderId="81" xfId="0" applyFont="1" applyBorder="1" applyAlignment="1">
      <alignment horizontal="center" vertical="center" wrapText="1"/>
    </xf>
    <xf numFmtId="166" fontId="16" fillId="0" borderId="81" xfId="1" applyNumberFormat="1" applyFont="1" applyFill="1" applyBorder="1" applyAlignment="1">
      <alignment horizontal="center" vertical="center" wrapText="1"/>
    </xf>
    <xf numFmtId="0" fontId="16" fillId="0" borderId="105" xfId="0" applyFont="1" applyBorder="1" applyAlignment="1">
      <alignment horizontal="center" vertical="center" wrapText="1"/>
    </xf>
    <xf numFmtId="0" fontId="16" fillId="5" borderId="27" xfId="0" applyFont="1" applyFill="1" applyBorder="1" applyAlignment="1">
      <alignment horizontal="center" vertical="center" wrapText="1"/>
    </xf>
    <xf numFmtId="0" fontId="16" fillId="0" borderId="8" xfId="0" applyFont="1" applyBorder="1" applyAlignment="1">
      <alignment horizontal="center" vertical="center" wrapText="1"/>
    </xf>
    <xf numFmtId="3" fontId="16" fillId="0" borderId="106" xfId="0" applyNumberFormat="1" applyFont="1" applyBorder="1" applyAlignment="1">
      <alignment horizontal="center" vertical="center" wrapText="1"/>
    </xf>
    <xf numFmtId="0" fontId="22" fillId="5" borderId="27" xfId="0" applyFont="1" applyFill="1" applyBorder="1" applyAlignment="1">
      <alignment vertical="center" wrapText="1"/>
    </xf>
    <xf numFmtId="0" fontId="16" fillId="0" borderId="107" xfId="0" applyFont="1" applyBorder="1" applyAlignment="1">
      <alignment horizontal="left" vertical="center" wrapText="1"/>
    </xf>
    <xf numFmtId="0" fontId="59" fillId="0" borderId="27" xfId="0" applyFont="1" applyBorder="1" applyAlignment="1">
      <alignment wrapText="1"/>
    </xf>
    <xf numFmtId="166" fontId="32" fillId="0" borderId="2" xfId="0" applyNumberFormat="1" applyFont="1" applyBorder="1" applyAlignment="1">
      <alignment horizontal="center" vertical="center" wrapText="1"/>
    </xf>
    <xf numFmtId="166" fontId="32" fillId="4" borderId="23" xfId="0" applyNumberFormat="1" applyFont="1" applyFill="1" applyBorder="1" applyAlignment="1">
      <alignment horizontal="right" vertical="center" wrapText="1"/>
    </xf>
    <xf numFmtId="166" fontId="33" fillId="4" borderId="23" xfId="0" applyNumberFormat="1" applyFont="1" applyFill="1" applyBorder="1" applyAlignment="1">
      <alignment horizontal="right" vertical="center" wrapText="1"/>
    </xf>
    <xf numFmtId="0" fontId="16" fillId="0" borderId="9" xfId="0" applyFont="1" applyBorder="1" applyAlignment="1">
      <alignment horizontal="left" vertical="top" wrapText="1"/>
    </xf>
    <xf numFmtId="3" fontId="32" fillId="4" borderId="23" xfId="0" applyNumberFormat="1" applyFont="1" applyFill="1" applyBorder="1" applyAlignment="1">
      <alignment horizontal="right" vertical="center" wrapText="1"/>
    </xf>
    <xf numFmtId="3" fontId="33" fillId="4" borderId="23" xfId="0" applyNumberFormat="1" applyFont="1" applyFill="1" applyBorder="1" applyAlignment="1">
      <alignment horizontal="right" vertical="center" wrapText="1"/>
    </xf>
    <xf numFmtId="3" fontId="16" fillId="5" borderId="7" xfId="0" applyNumberFormat="1" applyFont="1" applyFill="1" applyBorder="1" applyAlignment="1">
      <alignment horizontal="center" vertical="center" wrapText="1"/>
    </xf>
    <xf numFmtId="0" fontId="16" fillId="0" borderId="5" xfId="0" applyFont="1" applyBorder="1" applyAlignment="1">
      <alignment horizontal="left" vertical="top" wrapText="1"/>
    </xf>
    <xf numFmtId="0" fontId="16" fillId="5" borderId="9" xfId="0" applyFont="1" applyFill="1" applyBorder="1" applyAlignment="1">
      <alignment horizontal="left" vertical="top" wrapText="1"/>
    </xf>
    <xf numFmtId="4" fontId="16" fillId="5" borderId="7" xfId="0" applyNumberFormat="1" applyFont="1" applyFill="1" applyBorder="1" applyAlignment="1">
      <alignment horizontal="center" vertical="center" wrapText="1"/>
    </xf>
    <xf numFmtId="0" fontId="16" fillId="22" borderId="7" xfId="0" applyFont="1" applyFill="1" applyBorder="1" applyAlignment="1">
      <alignment horizontal="left" vertical="center" wrapText="1"/>
    </xf>
    <xf numFmtId="0" fontId="33" fillId="4" borderId="22" xfId="0" applyFont="1" applyFill="1" applyBorder="1" applyAlignment="1">
      <alignment horizontal="left" vertical="top" wrapText="1"/>
    </xf>
    <xf numFmtId="166" fontId="33" fillId="4" borderId="23" xfId="0" applyNumberFormat="1" applyFont="1" applyFill="1" applyBorder="1" applyAlignment="1">
      <alignment horizontal="left" vertical="top" wrapText="1"/>
    </xf>
    <xf numFmtId="0" fontId="50" fillId="5" borderId="0" xfId="0" applyFont="1" applyFill="1"/>
    <xf numFmtId="0" fontId="61" fillId="5" borderId="0" xfId="0" applyFont="1" applyFill="1"/>
    <xf numFmtId="166" fontId="50" fillId="5" borderId="0" xfId="0" applyNumberFormat="1" applyFont="1" applyFill="1"/>
    <xf numFmtId="166" fontId="50" fillId="0" borderId="0" xfId="0" applyNumberFormat="1" applyFont="1"/>
    <xf numFmtId="0" fontId="50" fillId="0" borderId="0" xfId="0" applyFont="1"/>
    <xf numFmtId="0" fontId="50" fillId="4" borderId="0" xfId="0" applyFont="1" applyFill="1" applyAlignment="1">
      <alignment wrapText="1"/>
    </xf>
    <xf numFmtId="0" fontId="13" fillId="22" borderId="0" xfId="0" applyFont="1" applyFill="1" applyAlignment="1">
      <alignment horizontal="left" vertical="top" wrapText="1"/>
    </xf>
    <xf numFmtId="0" fontId="62" fillId="5" borderId="0" xfId="0" applyFont="1" applyFill="1" applyAlignment="1">
      <alignment wrapText="1"/>
    </xf>
    <xf numFmtId="0" fontId="62" fillId="0" borderId="0" xfId="0" applyFont="1" applyAlignment="1">
      <alignment wrapText="1"/>
    </xf>
    <xf numFmtId="0" fontId="65" fillId="0" borderId="0" xfId="0" applyFont="1"/>
    <xf numFmtId="0" fontId="63" fillId="26" borderId="22" xfId="0" applyFont="1" applyFill="1" applyBorder="1" applyAlignment="1">
      <alignment horizontal="center" vertical="center" wrapText="1"/>
    </xf>
    <xf numFmtId="0" fontId="11" fillId="9" borderId="27" xfId="0" applyFont="1" applyFill="1" applyBorder="1" applyAlignment="1">
      <alignment horizontal="left" vertical="top" wrapText="1"/>
    </xf>
    <xf numFmtId="0" fontId="59" fillId="0" borderId="27" xfId="0" applyFont="1" applyBorder="1" applyAlignment="1">
      <alignment horizontal="justify" vertical="top" wrapText="1"/>
    </xf>
    <xf numFmtId="0" fontId="59" fillId="0" borderId="27" xfId="0" applyFont="1" applyBorder="1" applyAlignment="1">
      <alignment vertical="center" wrapText="1"/>
    </xf>
    <xf numFmtId="0" fontId="59" fillId="0" borderId="27" xfId="0" applyFont="1" applyBorder="1" applyAlignment="1">
      <alignment horizontal="center" vertical="center"/>
    </xf>
    <xf numFmtId="3" fontId="59" fillId="0" borderId="27" xfId="0" applyNumberFormat="1" applyFont="1" applyBorder="1" applyAlignment="1">
      <alignment horizontal="center" vertical="center"/>
    </xf>
    <xf numFmtId="3" fontId="59" fillId="0" borderId="27" xfId="0" applyNumberFormat="1" applyFont="1" applyBorder="1" applyAlignment="1">
      <alignment horizontal="center" vertical="center" wrapText="1"/>
    </xf>
    <xf numFmtId="3" fontId="51" fillId="0" borderId="27" xfId="11" applyNumberFormat="1" applyFill="1" applyBorder="1" applyAlignment="1">
      <alignment horizontal="center" vertical="center"/>
    </xf>
    <xf numFmtId="3" fontId="59" fillId="0" borderId="27" xfId="0" applyNumberFormat="1" applyFont="1" applyBorder="1" applyAlignment="1">
      <alignment horizontal="left" vertical="top" wrapText="1"/>
    </xf>
    <xf numFmtId="0" fontId="59" fillId="0" borderId="27" xfId="0" applyFont="1" applyBorder="1" applyAlignment="1">
      <alignment horizontal="left" vertical="top" wrapText="1"/>
    </xf>
    <xf numFmtId="0" fontId="59" fillId="0" borderId="21" xfId="0" applyFont="1" applyBorder="1" applyAlignment="1">
      <alignment horizontal="center" vertical="center" wrapText="1"/>
    </xf>
    <xf numFmtId="0" fontId="59" fillId="0" borderId="0" xfId="0" applyFont="1" applyAlignment="1">
      <alignment horizontal="center" vertical="center"/>
    </xf>
    <xf numFmtId="0" fontId="59" fillId="0" borderId="27" xfId="0" applyFont="1" applyBorder="1" applyAlignment="1">
      <alignment horizontal="center" vertical="center" wrapText="1"/>
    </xf>
    <xf numFmtId="0" fontId="59" fillId="0" borderId="24" xfId="0" applyFont="1" applyBorder="1" applyAlignment="1">
      <alignment horizontal="justify" vertical="top" wrapText="1"/>
    </xf>
    <xf numFmtId="0" fontId="59" fillId="0" borderId="0" xfId="0" applyFont="1" applyAlignment="1">
      <alignment horizontal="left" vertical="top" wrapText="1"/>
    </xf>
    <xf numFmtId="0" fontId="59" fillId="0" borderId="21" xfId="0" applyFont="1" applyBorder="1" applyAlignment="1">
      <alignment vertical="center" wrapText="1"/>
    </xf>
    <xf numFmtId="0" fontId="59" fillId="0" borderId="26" xfId="0" applyFont="1" applyBorder="1" applyAlignment="1">
      <alignment vertical="center" wrapText="1"/>
    </xf>
    <xf numFmtId="0" fontId="59" fillId="0" borderId="27" xfId="0" applyFont="1" applyBorder="1"/>
    <xf numFmtId="0" fontId="66" fillId="0" borderId="27" xfId="0" applyFont="1" applyBorder="1" applyAlignment="1">
      <alignment vertical="center" wrapText="1"/>
    </xf>
    <xf numFmtId="0" fontId="67" fillId="0" borderId="0" xfId="0" applyFont="1"/>
    <xf numFmtId="0" fontId="59" fillId="0" borderId="25" xfId="0" applyFont="1" applyBorder="1" applyAlignment="1">
      <alignment horizontal="justify" vertical="top" wrapText="1"/>
    </xf>
    <xf numFmtId="0" fontId="59" fillId="0" borderId="21" xfId="0" applyFont="1" applyBorder="1" applyAlignment="1">
      <alignment horizontal="center" vertical="center"/>
    </xf>
    <xf numFmtId="3" fontId="59" fillId="0" borderId="21" xfId="0" applyNumberFormat="1" applyFont="1" applyBorder="1" applyAlignment="1">
      <alignment horizontal="center" vertical="center"/>
    </xf>
    <xf numFmtId="0" fontId="59" fillId="0" borderId="21" xfId="0" applyFont="1" applyBorder="1" applyAlignment="1">
      <alignment horizontal="left" vertical="top" wrapText="1"/>
    </xf>
    <xf numFmtId="0" fontId="65" fillId="0" borderId="0" xfId="0" applyFont="1" applyAlignment="1">
      <alignment wrapText="1"/>
    </xf>
    <xf numFmtId="0" fontId="66" fillId="4" borderId="27" xfId="14" applyFont="1" applyFill="1" applyBorder="1" applyAlignment="1">
      <alignment horizontal="left" vertical="top"/>
    </xf>
    <xf numFmtId="0" fontId="59" fillId="4" borderId="27" xfId="0" applyFont="1" applyFill="1" applyBorder="1" applyAlignment="1">
      <alignment horizontal="justify" vertical="top"/>
    </xf>
    <xf numFmtId="0" fontId="66" fillId="4" borderId="27" xfId="11" applyFont="1" applyFill="1" applyBorder="1" applyAlignment="1">
      <alignment horizontal="left" vertical="center" wrapText="1"/>
    </xf>
    <xf numFmtId="0" fontId="59" fillId="4" borderId="27" xfId="0" applyFont="1" applyFill="1" applyBorder="1" applyAlignment="1">
      <alignment horizontal="center" vertical="center"/>
    </xf>
    <xf numFmtId="3" fontId="59" fillId="4" borderId="27" xfId="0" applyNumberFormat="1" applyFont="1" applyFill="1" applyBorder="1" applyAlignment="1">
      <alignment horizontal="right" vertical="center"/>
    </xf>
    <xf numFmtId="3" fontId="66" fillId="4" borderId="27" xfId="0" applyNumberFormat="1" applyFont="1" applyFill="1" applyBorder="1" applyAlignment="1">
      <alignment horizontal="right" vertical="center"/>
    </xf>
    <xf numFmtId="3" fontId="66" fillId="4" borderId="27" xfId="13" applyNumberFormat="1" applyFont="1" applyFill="1" applyBorder="1" applyAlignment="1">
      <alignment horizontal="left" wrapText="1"/>
    </xf>
    <xf numFmtId="0" fontId="59" fillId="4" borderId="27" xfId="0" applyFont="1" applyFill="1" applyBorder="1" applyAlignment="1">
      <alignment vertical="center" wrapText="1"/>
    </xf>
    <xf numFmtId="0" fontId="59" fillId="0" borderId="29" xfId="0" applyFont="1" applyBorder="1" applyAlignment="1">
      <alignment horizontal="left" vertical="top" wrapText="1"/>
    </xf>
    <xf numFmtId="0" fontId="59" fillId="0" borderId="26" xfId="0" applyFont="1" applyBorder="1" applyAlignment="1">
      <alignment horizontal="center" vertical="center"/>
    </xf>
    <xf numFmtId="3" fontId="59" fillId="0" borderId="26" xfId="0" applyNumberFormat="1" applyFont="1" applyBorder="1" applyAlignment="1">
      <alignment horizontal="center" vertical="center"/>
    </xf>
    <xf numFmtId="3" fontId="59" fillId="0" borderId="115" xfId="15" applyNumberFormat="1" applyFont="1" applyFill="1" applyBorder="1" applyAlignment="1">
      <alignment horizontal="center" vertical="center"/>
    </xf>
    <xf numFmtId="169" fontId="59" fillId="0" borderId="26" xfId="0" applyNumberFormat="1" applyFont="1" applyBorder="1" applyAlignment="1">
      <alignment horizontal="center" vertical="center"/>
    </xf>
    <xf numFmtId="0" fontId="59" fillId="0" borderId="26" xfId="0" applyFont="1" applyBorder="1" applyAlignment="1">
      <alignment horizontal="left" vertical="top" wrapText="1"/>
    </xf>
    <xf numFmtId="0" fontId="59" fillId="0" borderId="24" xfId="0" applyFont="1" applyBorder="1" applyAlignment="1">
      <alignment horizontal="justify" vertical="top"/>
    </xf>
    <xf numFmtId="3" fontId="59" fillId="0" borderId="27" xfId="15" applyNumberFormat="1" applyFont="1" applyFill="1" applyBorder="1" applyAlignment="1">
      <alignment horizontal="center" vertical="center"/>
    </xf>
    <xf numFmtId="3" fontId="59" fillId="0" borderId="116" xfId="15" applyNumberFormat="1" applyFont="1" applyFill="1" applyBorder="1" applyAlignment="1">
      <alignment horizontal="center" vertical="center"/>
    </xf>
    <xf numFmtId="3" fontId="59" fillId="0" borderId="117" xfId="15" applyNumberFormat="1" applyFont="1" applyFill="1" applyBorder="1" applyAlignment="1">
      <alignment horizontal="center" vertical="center"/>
    </xf>
    <xf numFmtId="3" fontId="51" fillId="0" borderId="21" xfId="11" applyNumberFormat="1" applyFill="1" applyBorder="1" applyAlignment="1">
      <alignment horizontal="center" vertical="center"/>
    </xf>
    <xf numFmtId="0" fontId="59" fillId="0" borderId="25" xfId="0" applyFont="1" applyBorder="1" applyAlignment="1">
      <alignment horizontal="justify" vertical="top"/>
    </xf>
    <xf numFmtId="0" fontId="66" fillId="0" borderId="55" xfId="0" applyFont="1" applyBorder="1" applyAlignment="1">
      <alignment horizontal="justify" vertical="top"/>
    </xf>
    <xf numFmtId="3" fontId="59" fillId="0" borderId="118" xfId="15" applyNumberFormat="1" applyFont="1" applyFill="1" applyBorder="1" applyAlignment="1">
      <alignment horizontal="center" vertical="center"/>
    </xf>
    <xf numFmtId="0" fontId="66" fillId="4" borderId="27" xfId="14" applyFont="1" applyFill="1" applyBorder="1" applyAlignment="1">
      <alignment horizontal="center" vertical="center" wrapText="1"/>
    </xf>
    <xf numFmtId="0" fontId="66" fillId="4" borderId="27" xfId="0" applyFont="1" applyFill="1" applyBorder="1" applyAlignment="1">
      <alignment horizontal="justify" vertical="top"/>
    </xf>
    <xf numFmtId="0" fontId="66" fillId="4" borderId="27" xfId="0" applyFont="1" applyFill="1" applyBorder="1" applyAlignment="1">
      <alignment horizontal="center" vertical="center"/>
    </xf>
    <xf numFmtId="3" fontId="59" fillId="4" borderId="27" xfId="0" applyNumberFormat="1" applyFont="1" applyFill="1" applyBorder="1" applyAlignment="1">
      <alignment horizontal="center" vertical="center"/>
    </xf>
    <xf numFmtId="169" fontId="5" fillId="4" borderId="27" xfId="0" applyNumberFormat="1" applyFont="1" applyFill="1" applyBorder="1" applyAlignment="1">
      <alignment horizontal="center" vertical="center"/>
    </xf>
    <xf numFmtId="3" fontId="66" fillId="4" borderId="27" xfId="0" applyNumberFormat="1" applyFont="1" applyFill="1" applyBorder="1" applyAlignment="1">
      <alignment vertical="center"/>
    </xf>
    <xf numFmtId="0" fontId="66" fillId="4" borderId="27" xfId="0" applyFont="1" applyFill="1" applyBorder="1" applyAlignment="1">
      <alignment vertical="center" wrapText="1"/>
    </xf>
    <xf numFmtId="0" fontId="59" fillId="0" borderId="92" xfId="0" applyFont="1" applyBorder="1" applyAlignment="1">
      <alignment horizontal="justify" vertical="top" wrapText="1"/>
    </xf>
    <xf numFmtId="0" fontId="59" fillId="0" borderId="28" xfId="0" applyFont="1" applyBorder="1" applyAlignment="1">
      <alignment horizontal="justify" vertical="center" wrapText="1"/>
    </xf>
    <xf numFmtId="0" fontId="59" fillId="0" borderId="28" xfId="0" applyFont="1" applyBorder="1" applyAlignment="1">
      <alignment horizontal="center" vertical="center"/>
    </xf>
    <xf numFmtId="3" fontId="59" fillId="0" borderId="28" xfId="0" applyNumberFormat="1" applyFont="1" applyBorder="1" applyAlignment="1">
      <alignment horizontal="center" vertical="center"/>
    </xf>
    <xf numFmtId="0" fontId="59" fillId="0" borderId="28" xfId="0" applyFont="1" applyBorder="1" applyAlignment="1">
      <alignment horizontal="left" vertical="top" wrapText="1"/>
    </xf>
    <xf numFmtId="0" fontId="59" fillId="0" borderId="25" xfId="0" applyFont="1" applyBorder="1" applyAlignment="1">
      <alignment horizontal="justify" vertical="center"/>
    </xf>
    <xf numFmtId="0" fontId="69" fillId="0" borderId="0" xfId="0" applyFont="1" applyAlignment="1">
      <alignment horizontal="left" vertical="top" wrapText="1"/>
    </xf>
    <xf numFmtId="0" fontId="59" fillId="0" borderId="0" xfId="0" applyFont="1" applyAlignment="1">
      <alignment vertical="center" wrapText="1"/>
    </xf>
    <xf numFmtId="1" fontId="59" fillId="0" borderId="26" xfId="0" applyNumberFormat="1" applyFont="1" applyBorder="1" applyAlignment="1">
      <alignment horizontal="center" vertical="center"/>
    </xf>
    <xf numFmtId="3" fontId="59" fillId="0" borderId="27" xfId="0" applyNumberFormat="1" applyFont="1" applyBorder="1" applyAlignment="1">
      <alignment vertical="center" wrapText="1"/>
    </xf>
    <xf numFmtId="0" fontId="59" fillId="0" borderId="21" xfId="0" applyFont="1" applyBorder="1" applyAlignment="1">
      <alignment horizontal="justify" vertical="center" wrapText="1"/>
    </xf>
    <xf numFmtId="0" fontId="47" fillId="0" borderId="24" xfId="0" applyFont="1" applyBorder="1" applyAlignment="1">
      <alignment horizontal="justify" vertical="top"/>
    </xf>
    <xf numFmtId="0" fontId="70" fillId="0" borderId="21" xfId="0" applyFont="1" applyBorder="1" applyAlignment="1">
      <alignment vertical="center" wrapText="1"/>
    </xf>
    <xf numFmtId="0" fontId="47" fillId="0" borderId="26" xfId="0" applyFont="1" applyBorder="1" applyAlignment="1">
      <alignment horizontal="center" vertical="center"/>
    </xf>
    <xf numFmtId="0" fontId="47" fillId="0" borderId="21" xfId="0" applyFont="1" applyBorder="1" applyAlignment="1">
      <alignment horizontal="center" vertical="center"/>
    </xf>
    <xf numFmtId="3" fontId="47" fillId="0" borderId="27" xfId="0" applyNumberFormat="1" applyFont="1" applyBorder="1" applyAlignment="1">
      <alignment horizontal="center" vertical="center"/>
    </xf>
    <xf numFmtId="0" fontId="47" fillId="0" borderId="27" xfId="0" applyFont="1" applyBorder="1" applyAlignment="1">
      <alignment horizontal="center" vertical="center"/>
    </xf>
    <xf numFmtId="0" fontId="47" fillId="0" borderId="27" xfId="0" applyFont="1" applyBorder="1" applyAlignment="1">
      <alignment horizontal="left" vertical="top" wrapText="1"/>
    </xf>
    <xf numFmtId="0" fontId="47" fillId="0" borderId="0" xfId="0" applyFont="1" applyAlignment="1">
      <alignment horizontal="left" vertical="top"/>
    </xf>
    <xf numFmtId="0" fontId="47" fillId="0" borderId="35" xfId="0" applyFont="1" applyBorder="1" applyAlignment="1">
      <alignment vertical="center"/>
    </xf>
    <xf numFmtId="0" fontId="71" fillId="0" borderId="0" xfId="0" applyFont="1"/>
    <xf numFmtId="0" fontId="72" fillId="0" borderId="21" xfId="0" applyFont="1" applyBorder="1" applyAlignment="1">
      <alignment vertical="center" wrapText="1"/>
    </xf>
    <xf numFmtId="0" fontId="59" fillId="0" borderId="0" xfId="0" applyFont="1" applyAlignment="1">
      <alignment horizontal="left" vertical="top"/>
    </xf>
    <xf numFmtId="0" fontId="66" fillId="0" borderId="21" xfId="0" applyFont="1" applyBorder="1" applyAlignment="1">
      <alignment vertical="center" wrapText="1"/>
    </xf>
    <xf numFmtId="3" fontId="59" fillId="4" borderId="27" xfId="0" applyNumberFormat="1" applyFont="1" applyFill="1" applyBorder="1"/>
    <xf numFmtId="3" fontId="66" fillId="4" borderId="27" xfId="0" applyNumberFormat="1" applyFont="1" applyFill="1" applyBorder="1"/>
    <xf numFmtId="0" fontId="59" fillId="4" borderId="27" xfId="0" applyFont="1" applyFill="1" applyBorder="1" applyAlignment="1">
      <alignment vertical="justify" wrapText="1"/>
    </xf>
    <xf numFmtId="0" fontId="59" fillId="0" borderId="29" xfId="0" applyFont="1" applyBorder="1" applyAlignment="1">
      <alignment horizontal="justify" vertical="top"/>
    </xf>
    <xf numFmtId="3" fontId="51" fillId="0" borderId="26" xfId="11" applyNumberFormat="1" applyFill="1" applyBorder="1" applyAlignment="1">
      <alignment horizontal="center" vertical="center"/>
    </xf>
    <xf numFmtId="3" fontId="59" fillId="0" borderId="26" xfId="0" applyNumberFormat="1" applyFont="1" applyBorder="1" applyAlignment="1">
      <alignment horizontal="left" vertical="top" wrapText="1"/>
    </xf>
    <xf numFmtId="3" fontId="59" fillId="5" borderId="27" xfId="0" applyNumberFormat="1" applyFont="1" applyFill="1" applyBorder="1" applyAlignment="1">
      <alignment horizontal="center" vertical="center"/>
    </xf>
    <xf numFmtId="0" fontId="59" fillId="0" borderId="27" xfId="0" applyFont="1" applyBorder="1" applyAlignment="1">
      <alignment horizontal="justify" vertical="center" wrapText="1"/>
    </xf>
    <xf numFmtId="0" fontId="73" fillId="0" borderId="27" xfId="0" applyFont="1" applyBorder="1" applyAlignment="1">
      <alignment horizontal="center" vertical="center"/>
    </xf>
    <xf numFmtId="0" fontId="74" fillId="0" borderId="0" xfId="0" applyFont="1" applyAlignment="1">
      <alignment horizontal="left" vertical="center"/>
    </xf>
    <xf numFmtId="0" fontId="73" fillId="0" borderId="21" xfId="0" applyFont="1" applyBorder="1" applyAlignment="1">
      <alignment horizontal="center" vertical="center"/>
    </xf>
    <xf numFmtId="3" fontId="59" fillId="0" borderId="21" xfId="0" applyNumberFormat="1" applyFont="1" applyBorder="1" applyAlignment="1">
      <alignment horizontal="left" vertical="top" wrapText="1"/>
    </xf>
    <xf numFmtId="0" fontId="66" fillId="4" borderId="27" xfId="0" applyFont="1" applyFill="1" applyBorder="1"/>
    <xf numFmtId="0" fontId="66" fillId="4" borderId="27" xfId="0" applyFont="1" applyFill="1" applyBorder="1" applyAlignment="1">
      <alignment vertical="top"/>
    </xf>
    <xf numFmtId="0" fontId="59" fillId="4" borderId="27" xfId="0" applyFont="1" applyFill="1" applyBorder="1" applyAlignment="1">
      <alignment vertical="top"/>
    </xf>
    <xf numFmtId="3" fontId="66" fillId="4" borderId="27" xfId="0" applyNumberFormat="1" applyFont="1" applyFill="1" applyBorder="1" applyAlignment="1">
      <alignment horizontal="left" vertical="top"/>
    </xf>
    <xf numFmtId="0" fontId="66" fillId="4" borderId="27" xfId="0" applyFont="1" applyFill="1" applyBorder="1" applyAlignment="1">
      <alignment wrapText="1"/>
    </xf>
    <xf numFmtId="0" fontId="59" fillId="4" borderId="27" xfId="0" applyFont="1" applyFill="1" applyBorder="1" applyAlignment="1">
      <alignment horizontal="center"/>
    </xf>
    <xf numFmtId="169" fontId="75" fillId="4" borderId="27" xfId="10" applyNumberFormat="1" applyFont="1" applyFill="1" applyBorder="1"/>
    <xf numFmtId="3" fontId="66" fillId="4" borderId="27" xfId="12" applyNumberFormat="1" applyFont="1" applyFill="1" applyBorder="1" applyAlignment="1">
      <alignment horizontal="left" vertical="top"/>
    </xf>
    <xf numFmtId="0" fontId="59" fillId="4" borderId="27" xfId="0" applyFont="1" applyFill="1" applyBorder="1" applyAlignment="1">
      <alignment wrapText="1"/>
    </xf>
    <xf numFmtId="0" fontId="5" fillId="0" borderId="0" xfId="0" applyFont="1"/>
    <xf numFmtId="0" fontId="5" fillId="0" borderId="0" xfId="0" applyFont="1" applyAlignment="1">
      <alignment vertical="top"/>
    </xf>
    <xf numFmtId="0" fontId="5" fillId="0" borderId="0" xfId="0" applyFont="1" applyAlignment="1">
      <alignment vertical="center" wrapText="1"/>
    </xf>
    <xf numFmtId="0" fontId="5" fillId="0" borderId="0" xfId="0" applyFont="1" applyAlignment="1">
      <alignment horizontal="center" vertical="center"/>
    </xf>
    <xf numFmtId="170" fontId="5" fillId="0" borderId="0" xfId="0" applyNumberFormat="1" applyFont="1"/>
    <xf numFmtId="0" fontId="5" fillId="0" borderId="0" xfId="0" applyFont="1" applyAlignment="1">
      <alignment horizontal="left" vertical="top"/>
    </xf>
    <xf numFmtId="0" fontId="5" fillId="0" borderId="0" xfId="0" applyFont="1" applyAlignment="1">
      <alignment wrapText="1"/>
    </xf>
    <xf numFmtId="3" fontId="5" fillId="0" borderId="0" xfId="0" applyNumberFormat="1" applyFont="1" applyAlignment="1">
      <alignment horizontal="left" vertical="top"/>
    </xf>
    <xf numFmtId="0" fontId="76" fillId="0" borderId="0" xfId="0" applyFont="1" applyAlignment="1">
      <alignment horizontal="left" vertical="center" wrapText="1"/>
    </xf>
    <xf numFmtId="0" fontId="5" fillId="0" borderId="0" xfId="0" applyFont="1" applyAlignment="1">
      <alignment vertical="center"/>
    </xf>
    <xf numFmtId="0" fontId="77" fillId="0" borderId="0" xfId="0" applyFont="1" applyAlignment="1">
      <alignment vertical="center"/>
    </xf>
    <xf numFmtId="0" fontId="65" fillId="0" borderId="0" xfId="0" applyFont="1" applyAlignment="1">
      <alignment horizontal="center" vertical="center"/>
    </xf>
    <xf numFmtId="0" fontId="78" fillId="0" borderId="0" xfId="0" applyFont="1" applyAlignment="1">
      <alignment vertical="center"/>
    </xf>
    <xf numFmtId="0" fontId="65" fillId="0" borderId="0" xfId="0" applyFont="1" applyAlignment="1">
      <alignment vertical="top"/>
    </xf>
    <xf numFmtId="0" fontId="62" fillId="0" borderId="0" xfId="0" applyFont="1" applyAlignment="1">
      <alignment vertical="center"/>
    </xf>
    <xf numFmtId="0" fontId="65" fillId="0" borderId="0" xfId="0" applyFont="1" applyAlignment="1">
      <alignment horizontal="left" vertical="top"/>
    </xf>
    <xf numFmtId="0" fontId="82" fillId="0" borderId="0" xfId="0" applyFont="1" applyAlignment="1">
      <alignment horizontal="left" vertical="top"/>
    </xf>
    <xf numFmtId="0" fontId="83" fillId="0" borderId="0" xfId="0" applyFont="1" applyAlignment="1">
      <alignment horizontal="left" vertical="top"/>
    </xf>
    <xf numFmtId="0" fontId="82" fillId="5" borderId="0" xfId="0" applyFont="1" applyFill="1" applyAlignment="1">
      <alignment horizontal="left" vertical="top"/>
    </xf>
    <xf numFmtId="0" fontId="82" fillId="13" borderId="0" xfId="0" applyFont="1" applyFill="1" applyAlignment="1">
      <alignment horizontal="left" vertical="top"/>
    </xf>
    <xf numFmtId="0" fontId="83" fillId="13" borderId="0" xfId="0" applyFont="1" applyFill="1" applyAlignment="1">
      <alignment horizontal="left" vertical="top"/>
    </xf>
    <xf numFmtId="0" fontId="82" fillId="27" borderId="0" xfId="0" applyFont="1" applyFill="1" applyAlignment="1">
      <alignment horizontal="left" vertical="top"/>
    </xf>
    <xf numFmtId="0" fontId="84" fillId="0" borderId="29" xfId="0" applyFont="1" applyBorder="1" applyAlignment="1">
      <alignment horizontal="left" vertical="center" wrapText="1"/>
    </xf>
    <xf numFmtId="0" fontId="84" fillId="0" borderId="26" xfId="0" applyFont="1" applyBorder="1" applyAlignment="1">
      <alignment horizontal="left" vertical="center" wrapText="1"/>
    </xf>
    <xf numFmtId="0" fontId="84" fillId="0" borderId="26" xfId="0" applyFont="1" applyBorder="1" applyAlignment="1">
      <alignment horizontal="center" vertical="center"/>
    </xf>
    <xf numFmtId="3" fontId="84" fillId="0" borderId="26" xfId="0" applyNumberFormat="1" applyFont="1" applyBorder="1" applyAlignment="1">
      <alignment horizontal="center" vertical="center"/>
    </xf>
    <xf numFmtId="166" fontId="84" fillId="0" borderId="26" xfId="1" applyNumberFormat="1" applyFont="1" applyFill="1" applyBorder="1" applyAlignment="1">
      <alignment horizontal="center" vertical="center"/>
    </xf>
    <xf numFmtId="0" fontId="84" fillId="0" borderId="30" xfId="0" applyFont="1" applyBorder="1" applyAlignment="1">
      <alignment horizontal="left" vertical="center" wrapText="1"/>
    </xf>
    <xf numFmtId="0" fontId="84" fillId="0" borderId="121" xfId="0" applyFont="1" applyBorder="1" applyAlignment="1">
      <alignment horizontal="left" vertical="center" wrapText="1"/>
    </xf>
    <xf numFmtId="0" fontId="85" fillId="0" borderId="0" xfId="0" applyFont="1" applyAlignment="1">
      <alignment horizontal="left" vertical="top" wrapText="1"/>
    </xf>
    <xf numFmtId="0" fontId="83" fillId="0" borderId="0" xfId="0" applyFont="1" applyAlignment="1">
      <alignment horizontal="left" vertical="top" wrapText="1"/>
    </xf>
    <xf numFmtId="0" fontId="84" fillId="0" borderId="24" xfId="0" applyFont="1" applyBorder="1" applyAlignment="1">
      <alignment horizontal="left" vertical="center" wrapText="1"/>
    </xf>
    <xf numFmtId="0" fontId="84" fillId="0" borderId="27" xfId="0" applyFont="1" applyBorder="1" applyAlignment="1">
      <alignment horizontal="left" vertical="center" wrapText="1"/>
    </xf>
    <xf numFmtId="0" fontId="84" fillId="0" borderId="27" xfId="0" applyFont="1" applyBorder="1" applyAlignment="1">
      <alignment horizontal="center" vertical="center"/>
    </xf>
    <xf numFmtId="3" fontId="84" fillId="0" borderId="27" xfId="0" applyNumberFormat="1" applyFont="1" applyBorder="1" applyAlignment="1">
      <alignment horizontal="center" vertical="center"/>
    </xf>
    <xf numFmtId="166" fontId="84" fillId="0" borderId="27" xfId="1" applyNumberFormat="1" applyFont="1" applyFill="1" applyBorder="1" applyAlignment="1">
      <alignment horizontal="center" vertical="center"/>
    </xf>
    <xf numFmtId="0" fontId="84" fillId="0" borderId="22" xfId="0" applyFont="1" applyBorder="1" applyAlignment="1">
      <alignment horizontal="left" vertical="center" wrapText="1"/>
    </xf>
    <xf numFmtId="0" fontId="84" fillId="0" borderId="35" xfId="0" applyFont="1" applyBorder="1" applyAlignment="1">
      <alignment horizontal="left" vertical="center" wrapText="1"/>
    </xf>
    <xf numFmtId="0" fontId="84" fillId="0" borderId="25" xfId="0" applyFont="1" applyBorder="1" applyAlignment="1">
      <alignment horizontal="left" vertical="center" wrapText="1"/>
    </xf>
    <xf numFmtId="0" fontId="84" fillId="0" borderId="21" xfId="0" applyFont="1" applyBorder="1" applyAlignment="1">
      <alignment horizontal="left" vertical="center" wrapText="1"/>
    </xf>
    <xf numFmtId="0" fontId="84" fillId="0" borderId="21" xfId="0" applyFont="1" applyBorder="1" applyAlignment="1">
      <alignment horizontal="center" vertical="center"/>
    </xf>
    <xf numFmtId="3" fontId="84" fillId="0" borderId="21" xfId="0" applyNumberFormat="1" applyFont="1" applyBorder="1" applyAlignment="1">
      <alignment horizontal="center" vertical="center"/>
    </xf>
    <xf numFmtId="166" fontId="84" fillId="0" borderId="21" xfId="1" applyNumberFormat="1" applyFont="1" applyFill="1" applyBorder="1" applyAlignment="1">
      <alignment horizontal="center" vertical="center"/>
    </xf>
    <xf numFmtId="0" fontId="84" fillId="0" borderId="44" xfId="0" applyFont="1" applyBorder="1" applyAlignment="1">
      <alignment horizontal="left" vertical="center" wrapText="1"/>
    </xf>
    <xf numFmtId="0" fontId="84" fillId="0" borderId="120" xfId="0" applyFont="1" applyBorder="1" applyAlignment="1">
      <alignment horizontal="left" vertical="center" wrapText="1"/>
    </xf>
    <xf numFmtId="0" fontId="86" fillId="0" borderId="24" xfId="0" applyFont="1" applyBorder="1" applyAlignment="1">
      <alignment horizontal="left" vertical="center" wrapText="1"/>
    </xf>
    <xf numFmtId="0" fontId="86" fillId="0" borderId="27" xfId="0" applyFont="1" applyBorder="1" applyAlignment="1">
      <alignment horizontal="left" vertical="center" wrapText="1"/>
    </xf>
    <xf numFmtId="0" fontId="86" fillId="0" borderId="27" xfId="0" applyFont="1" applyBorder="1" applyAlignment="1">
      <alignment horizontal="center" vertical="center"/>
    </xf>
    <xf numFmtId="3" fontId="86" fillId="0" borderId="27" xfId="0" applyNumberFormat="1" applyFont="1" applyBorder="1" applyAlignment="1">
      <alignment horizontal="center" vertical="center"/>
    </xf>
    <xf numFmtId="166" fontId="86" fillId="0" borderId="27" xfId="1" applyNumberFormat="1" applyFont="1" applyFill="1" applyBorder="1" applyAlignment="1">
      <alignment horizontal="center" vertical="center"/>
    </xf>
    <xf numFmtId="0" fontId="87" fillId="0" borderId="35" xfId="0" applyFont="1" applyBorder="1" applyAlignment="1">
      <alignment horizontal="left" vertical="center" wrapText="1"/>
    </xf>
    <xf numFmtId="0" fontId="85" fillId="0" borderId="0" xfId="0" applyFont="1" applyAlignment="1">
      <alignment horizontal="left" vertical="top"/>
    </xf>
    <xf numFmtId="0" fontId="85" fillId="5" borderId="0" xfId="0" applyFont="1" applyFill="1" applyAlignment="1">
      <alignment horizontal="left" vertical="top"/>
    </xf>
    <xf numFmtId="3" fontId="88" fillId="4" borderId="27" xfId="0" applyNumberFormat="1" applyFont="1" applyFill="1" applyBorder="1" applyAlignment="1">
      <alignment horizontal="left" vertical="center"/>
    </xf>
    <xf numFmtId="0" fontId="84" fillId="4" borderId="22" xfId="0" applyFont="1" applyFill="1" applyBorder="1" applyAlignment="1">
      <alignment horizontal="left" vertical="center" wrapText="1"/>
    </xf>
    <xf numFmtId="0" fontId="84" fillId="4" borderId="27" xfId="0" applyFont="1" applyFill="1" applyBorder="1" applyAlignment="1">
      <alignment horizontal="left" vertical="center" wrapText="1"/>
    </xf>
    <xf numFmtId="0" fontId="84" fillId="4" borderId="24" xfId="0" applyFont="1" applyFill="1" applyBorder="1" applyAlignment="1">
      <alignment horizontal="left" vertical="center" wrapText="1"/>
    </xf>
    <xf numFmtId="0" fontId="84" fillId="0" borderId="52" xfId="0" applyFont="1" applyBorder="1" applyAlignment="1">
      <alignment horizontal="left" vertical="center" wrapText="1"/>
    </xf>
    <xf numFmtId="0" fontId="89" fillId="0" borderId="0" xfId="0" applyFont="1" applyAlignment="1">
      <alignment horizontal="left" vertical="top"/>
    </xf>
    <xf numFmtId="0" fontId="89" fillId="5" borderId="0" xfId="0" applyFont="1" applyFill="1" applyAlignment="1">
      <alignment horizontal="left" vertical="top"/>
    </xf>
    <xf numFmtId="0" fontId="90" fillId="0" borderId="27" xfId="0" applyFont="1" applyBorder="1" applyAlignment="1">
      <alignment horizontal="left" vertical="center" wrapText="1"/>
    </xf>
    <xf numFmtId="0" fontId="86" fillId="0" borderId="27" xfId="0" applyFont="1" applyBorder="1" applyAlignment="1">
      <alignment horizontal="center" vertical="center" wrapText="1"/>
    </xf>
    <xf numFmtId="3" fontId="86" fillId="0" borderId="27" xfId="0" applyNumberFormat="1" applyFont="1" applyBorder="1" applyAlignment="1">
      <alignment horizontal="center" vertical="center" wrapText="1"/>
    </xf>
    <xf numFmtId="166" fontId="86" fillId="0" borderId="27" xfId="1" applyNumberFormat="1" applyFont="1" applyFill="1" applyBorder="1" applyAlignment="1">
      <alignment horizontal="center" vertical="center" wrapText="1"/>
    </xf>
    <xf numFmtId="0" fontId="86" fillId="0" borderId="35" xfId="0" applyFont="1" applyBorder="1" applyAlignment="1">
      <alignment horizontal="left" vertical="center" wrapText="1"/>
    </xf>
    <xf numFmtId="166" fontId="86" fillId="0" borderId="27" xfId="0" applyNumberFormat="1" applyFont="1" applyBorder="1" applyAlignment="1">
      <alignment horizontal="center" vertical="center" wrapText="1"/>
    </xf>
    <xf numFmtId="3" fontId="88" fillId="4" borderId="125" xfId="0" applyNumberFormat="1" applyFont="1" applyFill="1" applyBorder="1" applyAlignment="1">
      <alignment horizontal="left" vertical="top"/>
    </xf>
    <xf numFmtId="0" fontId="84" fillId="4" borderId="126" xfId="0" applyFont="1" applyFill="1" applyBorder="1" applyAlignment="1">
      <alignment horizontal="left" vertical="top" wrapText="1"/>
    </xf>
    <xf numFmtId="0" fontId="84" fillId="4" borderId="125" xfId="0" applyFont="1" applyFill="1" applyBorder="1" applyAlignment="1">
      <alignment horizontal="left" vertical="top" wrapText="1"/>
    </xf>
    <xf numFmtId="0" fontId="84" fillId="4" borderId="124" xfId="0" applyFont="1" applyFill="1" applyBorder="1" applyAlignment="1">
      <alignment horizontal="left" vertical="top" wrapText="1"/>
    </xf>
    <xf numFmtId="0" fontId="84" fillId="0" borderId="127" xfId="0" applyFont="1" applyBorder="1" applyAlignment="1">
      <alignment horizontal="left" vertical="top" wrapText="1"/>
    </xf>
    <xf numFmtId="0" fontId="91" fillId="0" borderId="0" xfId="0" applyFont="1" applyAlignment="1">
      <alignment horizontal="left" vertical="top"/>
    </xf>
    <xf numFmtId="0" fontId="91" fillId="0" borderId="0" xfId="0" applyFont="1" applyAlignment="1">
      <alignment horizontal="left" vertical="top" wrapText="1"/>
    </xf>
    <xf numFmtId="166" fontId="91" fillId="0" borderId="0" xfId="1" applyNumberFormat="1" applyFont="1" applyAlignment="1">
      <alignment horizontal="left" vertical="top"/>
    </xf>
    <xf numFmtId="0" fontId="82" fillId="0" borderId="0" xfId="0" applyFont="1" applyAlignment="1">
      <alignment horizontal="left" vertical="top" wrapText="1"/>
    </xf>
    <xf numFmtId="166" fontId="82" fillId="0" borderId="0" xfId="1" applyNumberFormat="1" applyFont="1" applyAlignment="1">
      <alignment horizontal="left" vertical="top"/>
    </xf>
    <xf numFmtId="0" fontId="13" fillId="0" borderId="0" xfId="0" applyFont="1" applyAlignment="1">
      <alignment horizontal="left" vertical="top" wrapText="1"/>
    </xf>
    <xf numFmtId="0" fontId="94" fillId="0" borderId="0" xfId="0" applyFont="1" applyAlignment="1">
      <alignment horizontal="center" vertical="center"/>
    </xf>
    <xf numFmtId="0" fontId="92" fillId="26" borderId="22" xfId="0" applyFont="1" applyFill="1" applyBorder="1" applyAlignment="1">
      <alignment horizontal="center" vertical="center" wrapText="1"/>
    </xf>
    <xf numFmtId="0" fontId="96" fillId="0" borderId="0" xfId="0" applyFont="1" applyAlignment="1">
      <alignment horizontal="left" vertical="center"/>
    </xf>
    <xf numFmtId="0" fontId="97" fillId="0" borderId="24" xfId="0" applyFont="1" applyBorder="1" applyAlignment="1">
      <alignment horizontal="left" vertical="center" wrapText="1"/>
    </xf>
    <xf numFmtId="0" fontId="97" fillId="0" borderId="27" xfId="0" applyFont="1" applyBorder="1" applyAlignment="1">
      <alignment horizontal="left" vertical="center" wrapText="1"/>
    </xf>
    <xf numFmtId="0" fontId="97" fillId="0" borderId="27" xfId="0" applyFont="1" applyBorder="1" applyAlignment="1">
      <alignment horizontal="left" vertical="center"/>
    </xf>
    <xf numFmtId="3" fontId="97" fillId="0" borderId="27" xfId="0" applyNumberFormat="1" applyFont="1" applyBorder="1" applyAlignment="1">
      <alignment horizontal="left" vertical="center"/>
    </xf>
    <xf numFmtId="0" fontId="86" fillId="0" borderId="2" xfId="0" applyFont="1" applyBorder="1" applyAlignment="1">
      <alignment horizontal="left" vertical="top" wrapText="1"/>
    </xf>
    <xf numFmtId="0" fontId="86" fillId="0" borderId="27" xfId="0" applyFont="1" applyBorder="1" applyAlignment="1">
      <alignment horizontal="left" vertical="top" wrapText="1"/>
    </xf>
    <xf numFmtId="0" fontId="99" fillId="0" borderId="0" xfId="0" applyFont="1" applyAlignment="1">
      <alignment horizontal="left" vertical="center"/>
    </xf>
    <xf numFmtId="0" fontId="97" fillId="0" borderId="27" xfId="0" applyFont="1" applyBorder="1" applyAlignment="1">
      <alignment horizontal="right" vertical="center" wrapText="1"/>
    </xf>
    <xf numFmtId="0" fontId="97" fillId="0" borderId="27" xfId="0" applyFont="1" applyBorder="1" applyAlignment="1">
      <alignment horizontal="right" vertical="center"/>
    </xf>
    <xf numFmtId="3" fontId="97" fillId="0" borderId="24" xfId="0" applyNumberFormat="1" applyFont="1" applyBorder="1" applyAlignment="1">
      <alignment horizontal="left" vertical="center"/>
    </xf>
    <xf numFmtId="3" fontId="86" fillId="0" borderId="7" xfId="0" applyNumberFormat="1" applyFont="1" applyBorder="1" applyAlignment="1">
      <alignment horizontal="right" vertical="center"/>
    </xf>
    <xf numFmtId="41" fontId="86" fillId="0" borderId="7" xfId="0" applyNumberFormat="1" applyFont="1" applyBorder="1" applyAlignment="1">
      <alignment horizontal="right" vertical="center"/>
    </xf>
    <xf numFmtId="41" fontId="97" fillId="0" borderId="27" xfId="0" applyNumberFormat="1" applyFont="1" applyBorder="1" applyAlignment="1">
      <alignment horizontal="left" vertical="center"/>
    </xf>
    <xf numFmtId="0" fontId="97" fillId="0" borderId="2" xfId="0" applyFont="1" applyBorder="1" applyAlignment="1">
      <alignment horizontal="left" vertical="top" wrapText="1"/>
    </xf>
    <xf numFmtId="0" fontId="97" fillId="0" borderId="27" xfId="0" applyFont="1" applyBorder="1" applyAlignment="1">
      <alignment horizontal="left" vertical="top" wrapText="1"/>
    </xf>
    <xf numFmtId="3" fontId="97" fillId="0" borderId="24" xfId="0" applyNumberFormat="1" applyFont="1" applyBorder="1" applyAlignment="1">
      <alignment horizontal="right" vertical="center"/>
    </xf>
    <xf numFmtId="0" fontId="98" fillId="0" borderId="2" xfId="0" applyFont="1" applyBorder="1" applyAlignment="1">
      <alignment horizontal="left" vertical="top" wrapText="1"/>
    </xf>
    <xf numFmtId="0" fontId="97" fillId="0" borderId="7" xfId="0" applyFont="1" applyBorder="1" applyAlignment="1">
      <alignment horizontal="center" vertical="top" wrapText="1"/>
    </xf>
    <xf numFmtId="0" fontId="97" fillId="0" borderId="7" xfId="0" applyFont="1" applyBorder="1" applyAlignment="1">
      <alignment horizontal="left" vertical="top" wrapText="1"/>
    </xf>
    <xf numFmtId="0" fontId="97" fillId="0" borderId="7" xfId="0" applyFont="1" applyBorder="1" applyAlignment="1">
      <alignment horizontal="left" vertical="top"/>
    </xf>
    <xf numFmtId="3" fontId="98" fillId="0" borderId="7" xfId="0" applyNumberFormat="1" applyFont="1" applyBorder="1" applyAlignment="1">
      <alignment horizontal="left" vertical="top"/>
    </xf>
    <xf numFmtId="0" fontId="101" fillId="0" borderId="0" xfId="0" applyFont="1" applyAlignment="1">
      <alignment horizontal="left" vertical="top"/>
    </xf>
    <xf numFmtId="0" fontId="97" fillId="12" borderId="7" xfId="0" applyFont="1" applyFill="1" applyBorder="1" applyAlignment="1">
      <alignment horizontal="left" vertical="top" wrapText="1"/>
    </xf>
    <xf numFmtId="0" fontId="97" fillId="12" borderId="7" xfId="0" applyFont="1" applyFill="1" applyBorder="1" applyAlignment="1">
      <alignment horizontal="left" vertical="top"/>
    </xf>
    <xf numFmtId="3" fontId="98" fillId="12" borderId="7" xfId="0" applyNumberFormat="1" applyFont="1" applyFill="1" applyBorder="1" applyAlignment="1">
      <alignment horizontal="left" vertical="top"/>
    </xf>
    <xf numFmtId="3" fontId="98" fillId="12" borderId="7" xfId="0" applyNumberFormat="1" applyFont="1" applyFill="1" applyBorder="1" applyAlignment="1">
      <alignment horizontal="right" vertical="top"/>
    </xf>
    <xf numFmtId="0" fontId="97" fillId="12" borderId="6" xfId="0" applyFont="1" applyFill="1" applyBorder="1" applyAlignment="1">
      <alignment horizontal="left" vertical="top" wrapText="1"/>
    </xf>
    <xf numFmtId="0" fontId="97" fillId="12" borderId="70" xfId="0" applyFont="1" applyFill="1" applyBorder="1" applyAlignment="1">
      <alignment horizontal="left" vertical="top" wrapText="1"/>
    </xf>
    <xf numFmtId="0" fontId="5" fillId="24" borderId="0" xfId="0" applyFont="1" applyFill="1"/>
    <xf numFmtId="41" fontId="97" fillId="0" borderId="7" xfId="0" applyNumberFormat="1" applyFont="1" applyBorder="1" applyAlignment="1">
      <alignment horizontal="left" vertical="top"/>
    </xf>
    <xf numFmtId="0" fontId="97" fillId="0" borderId="22" xfId="0" applyFont="1" applyBorder="1" applyAlignment="1">
      <alignment horizontal="left" vertical="center" wrapText="1"/>
    </xf>
    <xf numFmtId="0" fontId="98" fillId="28" borderId="53" xfId="0" applyFont="1" applyFill="1" applyBorder="1" applyAlignment="1">
      <alignment horizontal="left" vertical="top" wrapText="1"/>
    </xf>
    <xf numFmtId="0" fontId="98" fillId="28" borderId="7" xfId="0" applyFont="1" applyFill="1" applyBorder="1" applyAlignment="1">
      <alignment horizontal="left" vertical="top" wrapText="1"/>
    </xf>
    <xf numFmtId="0" fontId="97" fillId="28" borderId="7" xfId="0" applyFont="1" applyFill="1" applyBorder="1" applyAlignment="1">
      <alignment horizontal="left" vertical="top" wrapText="1"/>
    </xf>
    <xf numFmtId="0" fontId="97" fillId="28" borderId="7" xfId="0" applyFont="1" applyFill="1" applyBorder="1" applyAlignment="1">
      <alignment horizontal="left" vertical="top"/>
    </xf>
    <xf numFmtId="3" fontId="98" fillId="28" borderId="7" xfId="0" applyNumberFormat="1" applyFont="1" applyFill="1" applyBorder="1" applyAlignment="1">
      <alignment horizontal="left" vertical="top"/>
    </xf>
    <xf numFmtId="0" fontId="97" fillId="28" borderId="6" xfId="0" applyFont="1" applyFill="1" applyBorder="1" applyAlignment="1">
      <alignment horizontal="left" vertical="top"/>
    </xf>
    <xf numFmtId="0" fontId="97" fillId="28" borderId="70" xfId="0" applyFont="1" applyFill="1" applyBorder="1" applyAlignment="1">
      <alignment horizontal="left" vertical="top"/>
    </xf>
    <xf numFmtId="0" fontId="97" fillId="5" borderId="24" xfId="0" applyFont="1" applyFill="1" applyBorder="1" applyAlignment="1">
      <alignment horizontal="left" vertical="center" wrapText="1"/>
    </xf>
    <xf numFmtId="0" fontId="100" fillId="0" borderId="27" xfId="0" applyFont="1" applyBorder="1" applyAlignment="1">
      <alignment horizontal="left" vertical="top" wrapText="1"/>
    </xf>
    <xf numFmtId="3" fontId="97" fillId="0" borderId="7" xfId="0" applyNumberFormat="1" applyFont="1" applyBorder="1" applyAlignment="1">
      <alignment horizontal="left" vertical="top"/>
    </xf>
    <xf numFmtId="0" fontId="86" fillId="0" borderId="7" xfId="0" applyFont="1" applyBorder="1" applyAlignment="1">
      <alignment horizontal="left" vertical="top" wrapText="1"/>
    </xf>
    <xf numFmtId="3" fontId="86" fillId="0" borderId="7" xfId="0" applyNumberFormat="1" applyFont="1" applyBorder="1" applyAlignment="1">
      <alignment horizontal="left" vertical="top"/>
    </xf>
    <xf numFmtId="0" fontId="100" fillId="0" borderId="7" xfId="0" applyFont="1" applyBorder="1" applyAlignment="1">
      <alignment horizontal="left" vertical="top" wrapText="1"/>
    </xf>
    <xf numFmtId="3" fontId="86" fillId="5" borderId="7" xfId="0" applyNumberFormat="1" applyFont="1" applyFill="1" applyBorder="1" applyAlignment="1">
      <alignment horizontal="left" vertical="top"/>
    </xf>
    <xf numFmtId="0" fontId="86" fillId="0" borderId="6" xfId="0" applyFont="1" applyBorder="1" applyAlignment="1">
      <alignment horizontal="left" vertical="top" wrapText="1"/>
    </xf>
    <xf numFmtId="0" fontId="86" fillId="0" borderId="62" xfId="0" applyFont="1" applyBorder="1" applyAlignment="1">
      <alignment horizontal="left" vertical="top" wrapText="1"/>
    </xf>
    <xf numFmtId="41" fontId="86" fillId="0" borderId="7" xfId="0" applyNumberFormat="1" applyFont="1" applyBorder="1" applyAlignment="1">
      <alignment horizontal="left" vertical="top"/>
    </xf>
    <xf numFmtId="0" fontId="102" fillId="0" borderId="0" xfId="0" applyFont="1" applyAlignment="1">
      <alignment horizontal="left" vertical="center"/>
    </xf>
    <xf numFmtId="0" fontId="86" fillId="0" borderId="13" xfId="0" applyFont="1" applyBorder="1" applyAlignment="1">
      <alignment horizontal="left" vertical="top" wrapText="1"/>
    </xf>
    <xf numFmtId="0" fontId="98" fillId="0" borderId="27" xfId="0" applyFont="1" applyBorder="1" applyAlignment="1">
      <alignment horizontal="left" vertical="center" wrapText="1"/>
    </xf>
    <xf numFmtId="0" fontId="86" fillId="0" borderId="7" xfId="0" applyFont="1" applyBorder="1" applyAlignment="1">
      <alignment horizontal="left" vertical="top"/>
    </xf>
    <xf numFmtId="0" fontId="86" fillId="0" borderId="13" xfId="0" applyFont="1" applyBorder="1" applyAlignment="1">
      <alignment horizontal="left" vertical="top"/>
    </xf>
    <xf numFmtId="3" fontId="98" fillId="28" borderId="7" xfId="0" applyNumberFormat="1" applyFont="1" applyFill="1" applyBorder="1" applyAlignment="1">
      <alignment horizontal="right" vertical="top"/>
    </xf>
    <xf numFmtId="0" fontId="97" fillId="28" borderId="70" xfId="0" applyFont="1" applyFill="1" applyBorder="1" applyAlignment="1">
      <alignment horizontal="left" vertical="top" wrapText="1"/>
    </xf>
    <xf numFmtId="0" fontId="86" fillId="0" borderId="62" xfId="0" applyFont="1" applyBorder="1" applyAlignment="1">
      <alignment horizontal="left" vertical="top"/>
    </xf>
    <xf numFmtId="0" fontId="86" fillId="0" borderId="27" xfId="0" applyFont="1" applyBorder="1" applyAlignment="1">
      <alignment horizontal="left" vertical="top"/>
    </xf>
    <xf numFmtId="0" fontId="97" fillId="28" borderId="140" xfId="0" applyFont="1" applyFill="1" applyBorder="1" applyAlignment="1">
      <alignment horizontal="left" vertical="top"/>
    </xf>
    <xf numFmtId="3" fontId="98" fillId="28" borderId="140" xfId="0" applyNumberFormat="1" applyFont="1" applyFill="1" applyBorder="1" applyAlignment="1">
      <alignment horizontal="left" vertical="top"/>
    </xf>
    <xf numFmtId="3" fontId="98" fillId="28" borderId="140" xfId="0" applyNumberFormat="1" applyFont="1" applyFill="1" applyBorder="1" applyAlignment="1">
      <alignment horizontal="right" vertical="top"/>
    </xf>
    <xf numFmtId="0" fontId="97" fillId="28" borderId="141" xfId="0" applyFont="1" applyFill="1" applyBorder="1" applyAlignment="1">
      <alignment horizontal="left" vertical="top"/>
    </xf>
    <xf numFmtId="0" fontId="73" fillId="0" borderId="0" xfId="0" applyFont="1" applyAlignment="1">
      <alignment horizontal="left" vertical="center"/>
    </xf>
    <xf numFmtId="0" fontId="28" fillId="0" borderId="0" xfId="0" applyFont="1" applyAlignment="1">
      <alignment horizontal="left" vertical="center"/>
    </xf>
    <xf numFmtId="0" fontId="59" fillId="0" borderId="24" xfId="0" applyFont="1" applyBorder="1" applyAlignment="1">
      <alignment horizontal="left" vertical="center" wrapText="1"/>
    </xf>
    <xf numFmtId="0" fontId="59" fillId="0" borderId="27" xfId="0" applyFont="1" applyBorder="1" applyAlignment="1">
      <alignment horizontal="left" vertical="center" wrapText="1"/>
    </xf>
    <xf numFmtId="166" fontId="59" fillId="0" borderId="27" xfId="1" applyNumberFormat="1" applyFont="1" applyFill="1" applyBorder="1" applyAlignment="1">
      <alignment horizontal="center" vertical="center"/>
    </xf>
    <xf numFmtId="166" fontId="19" fillId="0" borderId="27" xfId="3" applyNumberFormat="1" applyFont="1" applyFill="1" applyBorder="1" applyAlignment="1">
      <alignment horizontal="left" vertical="center" wrapText="1"/>
    </xf>
    <xf numFmtId="166" fontId="19" fillId="0" borderId="27" xfId="1" applyNumberFormat="1" applyFont="1" applyFill="1" applyBorder="1" applyAlignment="1">
      <alignment horizontal="center" vertical="center"/>
    </xf>
    <xf numFmtId="0" fontId="28" fillId="5" borderId="0" xfId="0" applyFont="1" applyFill="1" applyAlignment="1">
      <alignment horizontal="left" vertical="center"/>
    </xf>
    <xf numFmtId="166" fontId="59" fillId="0" borderId="27" xfId="1" applyNumberFormat="1" applyFont="1" applyFill="1" applyBorder="1" applyAlignment="1">
      <alignment horizontal="left" vertical="center" wrapText="1"/>
    </xf>
    <xf numFmtId="0" fontId="59" fillId="5" borderId="27" xfId="0" applyFont="1" applyFill="1" applyBorder="1" applyAlignment="1">
      <alignment horizontal="center" vertical="center" wrapText="1"/>
    </xf>
    <xf numFmtId="166" fontId="59" fillId="0" borderId="27" xfId="1" applyNumberFormat="1" applyFont="1" applyFill="1" applyBorder="1" applyAlignment="1">
      <alignment horizontal="left" vertical="center"/>
    </xf>
    <xf numFmtId="49" fontId="59" fillId="0" borderId="27" xfId="0" applyNumberFormat="1" applyFont="1" applyBorder="1" applyAlignment="1">
      <alignment horizontal="left" vertical="center" wrapText="1"/>
    </xf>
    <xf numFmtId="0" fontId="19" fillId="0" borderId="27" xfId="0" applyFont="1" applyBorder="1" applyAlignment="1">
      <alignment horizontal="center" vertical="center"/>
    </xf>
    <xf numFmtId="3" fontId="19" fillId="0" borderId="27" xfId="0" applyNumberFormat="1" applyFont="1" applyBorder="1" applyAlignment="1">
      <alignment horizontal="center" vertical="center"/>
    </xf>
    <xf numFmtId="166" fontId="19" fillId="0" borderId="27" xfId="1" applyNumberFormat="1" applyFont="1" applyFill="1" applyBorder="1" applyAlignment="1">
      <alignment horizontal="left" vertical="center" wrapText="1"/>
    </xf>
    <xf numFmtId="0" fontId="19" fillId="0" borderId="21" xfId="0" applyFont="1" applyBorder="1" applyAlignment="1">
      <alignment horizontal="left" vertical="center" wrapText="1"/>
    </xf>
    <xf numFmtId="166" fontId="19" fillId="0" borderId="27" xfId="1" applyNumberFormat="1" applyFont="1" applyFill="1" applyBorder="1" applyAlignment="1">
      <alignment horizontal="left" vertical="center"/>
    </xf>
    <xf numFmtId="49" fontId="66" fillId="0" borderId="27" xfId="0" applyNumberFormat="1" applyFont="1" applyBorder="1" applyAlignment="1">
      <alignment horizontal="left" vertical="center" wrapText="1"/>
    </xf>
    <xf numFmtId="0" fontId="19" fillId="0" borderId="26" xfId="0" applyFont="1" applyBorder="1" applyAlignment="1">
      <alignment horizontal="left" vertical="center" wrapText="1"/>
    </xf>
    <xf numFmtId="166" fontId="19" fillId="0" borderId="21" xfId="1" applyNumberFormat="1" applyFont="1" applyFill="1" applyBorder="1" applyAlignment="1">
      <alignment horizontal="left" vertical="center" wrapText="1"/>
    </xf>
    <xf numFmtId="0" fontId="59" fillId="5" borderId="24" xfId="0" applyFont="1" applyFill="1" applyBorder="1" applyAlignment="1">
      <alignment horizontal="left" vertical="center" wrapText="1"/>
    </xf>
    <xf numFmtId="49" fontId="59" fillId="5" borderId="27" xfId="0" applyNumberFormat="1" applyFont="1" applyFill="1" applyBorder="1" applyAlignment="1">
      <alignment horizontal="left" vertical="center" wrapText="1"/>
    </xf>
    <xf numFmtId="0" fontId="19" fillId="5" borderId="27" xfId="0" applyFont="1" applyFill="1" applyBorder="1" applyAlignment="1">
      <alignment horizontal="center" vertical="center"/>
    </xf>
    <xf numFmtId="3" fontId="19" fillId="5" borderId="27" xfId="0" applyNumberFormat="1" applyFont="1" applyFill="1" applyBorder="1" applyAlignment="1">
      <alignment horizontal="center" vertical="center"/>
    </xf>
    <xf numFmtId="0" fontId="19" fillId="5" borderId="27" xfId="0" applyFont="1" applyFill="1" applyBorder="1" applyAlignment="1">
      <alignment horizontal="center" vertical="center" wrapText="1"/>
    </xf>
    <xf numFmtId="166" fontId="19" fillId="0" borderId="27" xfId="3" applyNumberFormat="1" applyFont="1" applyFill="1" applyBorder="1" applyAlignment="1">
      <alignment horizontal="center" vertical="center"/>
    </xf>
    <xf numFmtId="0" fontId="19" fillId="0" borderId="27" xfId="0" applyFont="1" applyBorder="1" applyAlignment="1">
      <alignment horizontal="left" vertical="center" wrapText="1"/>
    </xf>
    <xf numFmtId="49" fontId="59" fillId="5" borderId="28" xfId="0" applyNumberFormat="1" applyFont="1" applyFill="1" applyBorder="1" applyAlignment="1">
      <alignment horizontal="left" vertical="center" wrapText="1"/>
    </xf>
    <xf numFmtId="3" fontId="19" fillId="0" borderId="21" xfId="0" applyNumberFormat="1" applyFont="1" applyBorder="1" applyAlignment="1">
      <alignment horizontal="center" vertical="center"/>
    </xf>
    <xf numFmtId="0" fontId="19" fillId="0" borderId="21" xfId="0" applyFont="1" applyBorder="1" applyAlignment="1">
      <alignment horizontal="center" vertical="center"/>
    </xf>
    <xf numFmtId="166" fontId="19" fillId="0" borderId="21" xfId="1" applyNumberFormat="1" applyFont="1" applyFill="1" applyBorder="1" applyAlignment="1">
      <alignment horizontal="center" vertical="center"/>
    </xf>
    <xf numFmtId="0" fontId="97" fillId="12" borderId="5" xfId="0" applyFont="1" applyFill="1" applyBorder="1" applyAlignment="1">
      <alignment horizontal="left" vertical="top" wrapText="1"/>
    </xf>
    <xf numFmtId="0" fontId="97" fillId="12" borderId="1" xfId="0" applyFont="1" applyFill="1" applyBorder="1" applyAlignment="1">
      <alignment horizontal="left" vertical="top"/>
    </xf>
    <xf numFmtId="3" fontId="98" fillId="12" borderId="1" xfId="0" applyNumberFormat="1" applyFont="1" applyFill="1" applyBorder="1" applyAlignment="1">
      <alignment horizontal="left" vertical="top"/>
    </xf>
    <xf numFmtId="3" fontId="98" fillId="12" borderId="1" xfId="0" applyNumberFormat="1" applyFont="1" applyFill="1" applyBorder="1" applyAlignment="1">
      <alignment horizontal="right" vertical="top"/>
    </xf>
    <xf numFmtId="0" fontId="97" fillId="12" borderId="1" xfId="0" applyFont="1" applyFill="1" applyBorder="1" applyAlignment="1">
      <alignment horizontal="left" vertical="top" wrapText="1"/>
    </xf>
    <xf numFmtId="0" fontId="97" fillId="12" borderId="8" xfId="0" applyFont="1" applyFill="1" applyBorder="1" applyAlignment="1">
      <alignment horizontal="left" vertical="top" wrapText="1"/>
    </xf>
    <xf numFmtId="0" fontId="5" fillId="4" borderId="0" xfId="0" applyFont="1" applyFill="1" applyAlignment="1">
      <alignment horizontal="left" vertical="top"/>
    </xf>
    <xf numFmtId="0" fontId="5" fillId="5" borderId="0" xfId="0" applyFont="1" applyFill="1" applyAlignment="1">
      <alignment horizontal="left" vertical="top"/>
    </xf>
    <xf numFmtId="0" fontId="96" fillId="0" borderId="27" xfId="0" applyFont="1" applyBorder="1" applyAlignment="1">
      <alignment horizontal="left" vertical="center"/>
    </xf>
    <xf numFmtId="0" fontId="59" fillId="5" borderId="29" xfId="0" applyFont="1" applyFill="1" applyBorder="1" applyAlignment="1">
      <alignment horizontal="left" vertical="center" wrapText="1"/>
    </xf>
    <xf numFmtId="0" fontId="59" fillId="5" borderId="26" xfId="0" applyFont="1" applyFill="1" applyBorder="1" applyAlignment="1">
      <alignment horizontal="left" vertical="center" wrapText="1"/>
    </xf>
    <xf numFmtId="0" fontId="19" fillId="5" borderId="26" xfId="0" applyFont="1" applyFill="1" applyBorder="1" applyAlignment="1">
      <alignment horizontal="center" vertical="center"/>
    </xf>
    <xf numFmtId="0" fontId="19" fillId="0" borderId="26" xfId="0" applyFont="1" applyBorder="1" applyAlignment="1">
      <alignment horizontal="center" vertical="center"/>
    </xf>
    <xf numFmtId="3" fontId="19" fillId="0" borderId="26" xfId="0" applyNumberFormat="1" applyFont="1" applyBorder="1" applyAlignment="1">
      <alignment horizontal="center" vertical="center"/>
    </xf>
    <xf numFmtId="166" fontId="19" fillId="0" borderId="26" xfId="1" applyNumberFormat="1" applyFont="1" applyFill="1" applyBorder="1" applyAlignment="1">
      <alignment horizontal="center" vertical="center"/>
    </xf>
    <xf numFmtId="0" fontId="19" fillId="0" borderId="30" xfId="0" applyFont="1" applyBorder="1" applyAlignment="1">
      <alignment horizontal="left" vertical="center" wrapText="1"/>
    </xf>
    <xf numFmtId="0" fontId="19" fillId="0" borderId="22" xfId="0" applyFont="1" applyBorder="1" applyAlignment="1">
      <alignment horizontal="left" vertical="center" wrapText="1"/>
    </xf>
    <xf numFmtId="0" fontId="59" fillId="5" borderId="27" xfId="0" applyFont="1" applyFill="1" applyBorder="1" applyAlignment="1">
      <alignment horizontal="left" vertical="center" wrapText="1"/>
    </xf>
    <xf numFmtId="166" fontId="19" fillId="0" borderId="22" xfId="1" applyNumberFormat="1" applyFont="1" applyFill="1" applyBorder="1" applyAlignment="1">
      <alignment horizontal="left" vertical="center" wrapText="1"/>
    </xf>
    <xf numFmtId="166" fontId="105" fillId="0" borderId="27" xfId="1" applyNumberFormat="1" applyFont="1" applyFill="1" applyBorder="1" applyAlignment="1">
      <alignment horizontal="center" vertical="center"/>
    </xf>
    <xf numFmtId="0" fontId="105" fillId="0" borderId="27" xfId="0" applyFont="1" applyBorder="1" applyAlignment="1">
      <alignment horizontal="center" vertical="center"/>
    </xf>
    <xf numFmtId="3" fontId="105" fillId="0" borderId="27" xfId="0" applyNumberFormat="1" applyFont="1" applyBorder="1" applyAlignment="1">
      <alignment horizontal="center" vertical="center"/>
    </xf>
    <xf numFmtId="0" fontId="105" fillId="0" borderId="27" xfId="0" applyFont="1" applyBorder="1" applyAlignment="1">
      <alignment horizontal="left" vertical="center" wrapText="1"/>
    </xf>
    <xf numFmtId="0" fontId="105" fillId="0" borderId="22" xfId="0" applyFont="1" applyBorder="1" applyAlignment="1">
      <alignment horizontal="left" vertical="center" wrapText="1"/>
    </xf>
    <xf numFmtId="171" fontId="5" fillId="0" borderId="27" xfId="4" applyNumberFormat="1" applyFont="1" applyFill="1" applyBorder="1" applyAlignment="1">
      <alignment horizontal="center" vertical="center"/>
    </xf>
    <xf numFmtId="166" fontId="5" fillId="0" borderId="27" xfId="4" applyNumberFormat="1" applyFont="1" applyFill="1" applyBorder="1" applyAlignment="1">
      <alignment horizontal="center" vertical="center"/>
    </xf>
    <xf numFmtId="167" fontId="105" fillId="0" borderId="27" xfId="1" applyNumberFormat="1" applyFont="1" applyFill="1" applyBorder="1" applyAlignment="1">
      <alignment horizontal="center" vertical="center"/>
    </xf>
    <xf numFmtId="167" fontId="105" fillId="0" borderId="27" xfId="0" applyNumberFormat="1" applyFont="1" applyBorder="1" applyAlignment="1">
      <alignment horizontal="center" vertical="center"/>
    </xf>
    <xf numFmtId="0" fontId="59" fillId="5" borderId="25" xfId="0" applyFont="1" applyFill="1" applyBorder="1" applyAlignment="1">
      <alignment horizontal="left" vertical="center" wrapText="1"/>
    </xf>
    <xf numFmtId="49" fontId="66" fillId="5" borderId="21" xfId="0" applyNumberFormat="1" applyFont="1" applyFill="1" applyBorder="1" applyAlignment="1">
      <alignment horizontal="left" vertical="center" wrapText="1"/>
    </xf>
    <xf numFmtId="0" fontId="19" fillId="5" borderId="21" xfId="0" applyFont="1" applyFill="1" applyBorder="1" applyAlignment="1">
      <alignment horizontal="center" vertical="center"/>
    </xf>
    <xf numFmtId="166" fontId="105" fillId="0" borderId="21" xfId="1" applyNumberFormat="1" applyFont="1" applyFill="1" applyBorder="1" applyAlignment="1">
      <alignment horizontal="center" vertical="center"/>
    </xf>
    <xf numFmtId="0" fontId="105" fillId="0" borderId="21" xfId="0" applyFont="1" applyBorder="1" applyAlignment="1">
      <alignment horizontal="center" vertical="center"/>
    </xf>
    <xf numFmtId="3" fontId="105" fillId="0" borderId="21" xfId="0" applyNumberFormat="1" applyFont="1" applyBorder="1" applyAlignment="1">
      <alignment horizontal="center" vertical="center"/>
    </xf>
    <xf numFmtId="0" fontId="105" fillId="0" borderId="44" xfId="0" applyFont="1" applyBorder="1" applyAlignment="1">
      <alignment horizontal="left" vertical="center" wrapText="1"/>
    </xf>
    <xf numFmtId="0" fontId="97" fillId="12" borderId="27" xfId="0" applyFont="1" applyFill="1" applyBorder="1" applyAlignment="1">
      <alignment horizontal="left" vertical="top" wrapText="1"/>
    </xf>
    <xf numFmtId="0" fontId="97" fillId="12" borderId="27" xfId="0" applyFont="1" applyFill="1" applyBorder="1" applyAlignment="1">
      <alignment horizontal="left" vertical="top"/>
    </xf>
    <xf numFmtId="3" fontId="98" fillId="12" borderId="27" xfId="0" applyNumberFormat="1" applyFont="1" applyFill="1" applyBorder="1" applyAlignment="1">
      <alignment horizontal="left" vertical="top"/>
    </xf>
    <xf numFmtId="0" fontId="97" fillId="12" borderId="30" xfId="0" applyFont="1" applyFill="1" applyBorder="1" applyAlignment="1">
      <alignment horizontal="left" vertical="top" wrapText="1"/>
    </xf>
    <xf numFmtId="49" fontId="28" fillId="0" borderId="0" xfId="0" applyNumberFormat="1" applyFont="1" applyAlignment="1">
      <alignment horizontal="left" vertical="center"/>
    </xf>
    <xf numFmtId="0" fontId="28" fillId="0" borderId="0" xfId="0" applyFont="1" applyAlignment="1">
      <alignment vertical="center"/>
    </xf>
    <xf numFmtId="0" fontId="11" fillId="9" borderId="6" xfId="0" applyFont="1" applyFill="1" applyBorder="1" applyAlignment="1">
      <alignment vertical="center" wrapText="1"/>
    </xf>
    <xf numFmtId="0" fontId="12" fillId="9" borderId="26" xfId="0" applyFont="1" applyFill="1" applyBorder="1" applyAlignment="1">
      <alignment horizontal="left" vertical="top" wrapText="1"/>
    </xf>
    <xf numFmtId="0" fontId="55" fillId="0" borderId="0" xfId="0" applyFont="1"/>
    <xf numFmtId="0" fontId="66" fillId="0" borderId="27" xfId="0" applyFont="1" applyBorder="1" applyAlignment="1">
      <alignment horizontal="left" vertical="top" wrapText="1"/>
    </xf>
    <xf numFmtId="0" fontId="59" fillId="4" borderId="27" xfId="5" applyFont="1" applyFill="1" applyBorder="1" applyAlignment="1">
      <alignment horizontal="left" vertical="top" wrapText="1"/>
    </xf>
    <xf numFmtId="0" fontId="59" fillId="4" borderId="27" xfId="5" applyFont="1" applyFill="1" applyBorder="1" applyAlignment="1">
      <alignment horizontal="left" vertical="top"/>
    </xf>
    <xf numFmtId="3" fontId="66" fillId="4" borderId="27" xfId="5" applyNumberFormat="1" applyFont="1" applyFill="1" applyBorder="1" applyAlignment="1">
      <alignment horizontal="right" vertical="top" wrapText="1"/>
    </xf>
    <xf numFmtId="0" fontId="59" fillId="4" borderId="27" xfId="5" applyFont="1" applyFill="1" applyBorder="1" applyAlignment="1">
      <alignment horizontal="left" vertical="center" wrapText="1"/>
    </xf>
    <xf numFmtId="0" fontId="5" fillId="0" borderId="0" xfId="5"/>
    <xf numFmtId="3" fontId="59" fillId="0" borderId="27" xfId="5" applyNumberFormat="1" applyFont="1" applyBorder="1" applyAlignment="1">
      <alignment horizontal="center" vertical="center"/>
    </xf>
    <xf numFmtId="3" fontId="59" fillId="0" borderId="27" xfId="5" applyNumberFormat="1" applyFont="1" applyBorder="1" applyAlignment="1">
      <alignment horizontal="center" vertical="center" wrapText="1"/>
    </xf>
    <xf numFmtId="0" fontId="59" fillId="0" borderId="25" xfId="0" applyFont="1" applyBorder="1" applyAlignment="1">
      <alignment horizontal="left" vertical="top" wrapText="1"/>
    </xf>
    <xf numFmtId="0" fontId="59" fillId="0" borderId="92" xfId="0" applyFont="1" applyBorder="1" applyAlignment="1">
      <alignment horizontal="left" vertical="top" wrapText="1"/>
    </xf>
    <xf numFmtId="0" fontId="59" fillId="0" borderId="4" xfId="0" applyFont="1" applyBorder="1" applyAlignment="1">
      <alignment horizontal="left" vertical="center" wrapText="1"/>
    </xf>
    <xf numFmtId="0" fontId="59" fillId="0" borderId="7" xfId="0" applyFont="1" applyBorder="1" applyAlignment="1">
      <alignment horizontal="left" vertical="center" wrapText="1"/>
    </xf>
    <xf numFmtId="3" fontId="59" fillId="0" borderId="7" xfId="0" applyNumberFormat="1" applyFont="1" applyBorder="1" applyAlignment="1">
      <alignment horizontal="center" vertical="center"/>
    </xf>
    <xf numFmtId="3" fontId="59" fillId="0" borderId="0" xfId="5" applyNumberFormat="1" applyFont="1" applyAlignment="1">
      <alignment horizontal="center" vertical="center"/>
    </xf>
    <xf numFmtId="3" fontId="59" fillId="0" borderId="7" xfId="5" applyNumberFormat="1" applyFont="1" applyBorder="1" applyAlignment="1">
      <alignment horizontal="center" vertical="center"/>
    </xf>
    <xf numFmtId="0" fontId="59" fillId="0" borderId="0" xfId="0" applyFont="1" applyAlignment="1">
      <alignment horizontal="left" vertical="center" wrapText="1"/>
    </xf>
    <xf numFmtId="3" fontId="59" fillId="0" borderId="0" xfId="0" applyNumberFormat="1" applyFont="1" applyAlignment="1">
      <alignment horizontal="center" vertical="center"/>
    </xf>
    <xf numFmtId="0" fontId="66" fillId="4" borderId="27" xfId="5" applyFont="1" applyFill="1" applyBorder="1" applyAlignment="1">
      <alignment horizontal="center" wrapText="1"/>
    </xf>
    <xf numFmtId="3" fontId="66" fillId="4" borderId="27" xfId="5" applyNumberFormat="1" applyFont="1" applyFill="1" applyBorder="1" applyAlignment="1">
      <alignment horizontal="right" wrapText="1"/>
    </xf>
    <xf numFmtId="0" fontId="59" fillId="4" borderId="27" xfId="5" applyFont="1" applyFill="1" applyBorder="1"/>
    <xf numFmtId="3" fontId="66" fillId="4" borderId="27" xfId="5" applyNumberFormat="1" applyFont="1" applyFill="1" applyBorder="1"/>
    <xf numFmtId="0" fontId="59" fillId="4" borderId="27" xfId="5" applyFont="1" applyFill="1" applyBorder="1" applyAlignment="1">
      <alignment vertical="center"/>
    </xf>
    <xf numFmtId="0" fontId="0" fillId="0" borderId="0" xfId="0" applyAlignment="1">
      <alignment horizontal="center"/>
    </xf>
    <xf numFmtId="0" fontId="106" fillId="0" borderId="27" xfId="0" applyFont="1" applyBorder="1" applyAlignment="1">
      <alignment wrapText="1"/>
    </xf>
    <xf numFmtId="0" fontId="106" fillId="0" borderId="21" xfId="0" applyFont="1" applyBorder="1" applyAlignment="1">
      <alignment vertical="center" wrapText="1"/>
    </xf>
    <xf numFmtId="0" fontId="106" fillId="0" borderId="27" xfId="0" applyFont="1" applyBorder="1" applyAlignment="1">
      <alignment horizontal="center" vertical="center"/>
    </xf>
    <xf numFmtId="3" fontId="106" fillId="0" borderId="27" xfId="0" applyNumberFormat="1" applyFont="1" applyBorder="1" applyAlignment="1">
      <alignment horizontal="center" vertical="center"/>
    </xf>
    <xf numFmtId="0" fontId="106" fillId="0" borderId="27" xfId="0" applyFont="1" applyBorder="1" applyAlignment="1">
      <alignment horizontal="left" vertical="top" wrapText="1"/>
    </xf>
    <xf numFmtId="0" fontId="106" fillId="0" borderId="27" xfId="0" applyFont="1" applyBorder="1" applyAlignment="1">
      <alignment vertical="top" wrapText="1"/>
    </xf>
    <xf numFmtId="3" fontId="108" fillId="0" borderId="27" xfId="0" applyNumberFormat="1" applyFont="1" applyBorder="1" applyAlignment="1">
      <alignment horizontal="center" vertical="center"/>
    </xf>
    <xf numFmtId="0" fontId="108" fillId="0" borderId="27" xfId="0" applyFont="1" applyBorder="1" applyAlignment="1">
      <alignment vertical="top" wrapText="1"/>
    </xf>
    <xf numFmtId="0" fontId="109" fillId="0" borderId="21" xfId="0" applyFont="1" applyBorder="1" applyAlignment="1">
      <alignment vertical="center" wrapText="1"/>
    </xf>
    <xf numFmtId="0" fontId="108" fillId="0" borderId="27" xfId="0" applyFont="1" applyBorder="1" applyAlignment="1">
      <alignment horizontal="center" vertical="center"/>
    </xf>
    <xf numFmtId="0" fontId="16" fillId="0" borderId="27" xfId="0" applyFont="1" applyBorder="1" applyAlignment="1">
      <alignment horizontal="center" vertical="center"/>
    </xf>
    <xf numFmtId="167" fontId="106" fillId="0" borderId="27" xfId="6" applyNumberFormat="1" applyFont="1" applyFill="1" applyBorder="1" applyAlignment="1">
      <alignment horizontal="center" vertical="center"/>
    </xf>
    <xf numFmtId="0" fontId="108" fillId="0" borderId="27" xfId="0" applyFont="1" applyBorder="1" applyAlignment="1">
      <alignment horizontal="left" vertical="top" wrapText="1"/>
    </xf>
    <xf numFmtId="0" fontId="106" fillId="0" borderId="0" xfId="0" applyFont="1" applyAlignment="1">
      <alignment horizontal="left" vertical="top" wrapText="1"/>
    </xf>
    <xf numFmtId="165" fontId="106" fillId="0" borderId="27" xfId="6" applyFont="1" applyFill="1" applyBorder="1" applyAlignment="1">
      <alignment horizontal="center" vertical="center"/>
    </xf>
    <xf numFmtId="172" fontId="106" fillId="0" borderId="27" xfId="0" applyNumberFormat="1" applyFont="1" applyBorder="1" applyAlignment="1">
      <alignment horizontal="center" vertical="center"/>
    </xf>
    <xf numFmtId="0" fontId="59" fillId="4" borderId="26" xfId="0" applyFont="1" applyFill="1" applyBorder="1" applyAlignment="1">
      <alignment horizontal="left" vertical="center"/>
    </xf>
    <xf numFmtId="0" fontId="19" fillId="4" borderId="0" xfId="0" applyFont="1" applyFill="1" applyAlignment="1">
      <alignment horizontal="left" vertical="top" wrapText="1"/>
    </xf>
    <xf numFmtId="0" fontId="59" fillId="4" borderId="21" xfId="0" applyFont="1" applyFill="1" applyBorder="1" applyAlignment="1">
      <alignment vertical="center" wrapText="1"/>
    </xf>
    <xf numFmtId="0" fontId="59" fillId="4" borderId="27" xfId="0" applyFont="1" applyFill="1" applyBorder="1"/>
    <xf numFmtId="3" fontId="59" fillId="4" borderId="27" xfId="0" applyNumberFormat="1" applyFont="1" applyFill="1" applyBorder="1" applyAlignment="1">
      <alignment horizontal="left" vertical="top"/>
    </xf>
    <xf numFmtId="3" fontId="66" fillId="4" borderId="27" xfId="0" applyNumberFormat="1" applyFont="1" applyFill="1" applyBorder="1" applyAlignment="1">
      <alignment horizontal="right" vertical="top"/>
    </xf>
    <xf numFmtId="0" fontId="59" fillId="4" borderId="27" xfId="0" applyFont="1" applyFill="1" applyBorder="1" applyAlignment="1">
      <alignment horizontal="left" vertical="top" wrapText="1"/>
    </xf>
    <xf numFmtId="0" fontId="59" fillId="4" borderId="29" xfId="0" applyFont="1" applyFill="1" applyBorder="1" applyAlignment="1">
      <alignment horizontal="left" vertical="center"/>
    </xf>
    <xf numFmtId="49" fontId="59" fillId="4" borderId="27" xfId="0" applyNumberFormat="1" applyFont="1" applyFill="1" applyBorder="1" applyAlignment="1">
      <alignment horizontal="left" vertical="center"/>
    </xf>
    <xf numFmtId="0" fontId="106" fillId="0" borderId="27" xfId="0" applyFont="1" applyBorder="1" applyAlignment="1">
      <alignment vertical="center" wrapText="1"/>
    </xf>
    <xf numFmtId="167" fontId="106" fillId="5" borderId="27" xfId="1" applyNumberFormat="1" applyFont="1" applyFill="1" applyBorder="1" applyAlignment="1">
      <alignment horizontal="center" vertical="center"/>
    </xf>
    <xf numFmtId="167" fontId="106" fillId="0" borderId="27" xfId="1" applyNumberFormat="1" applyFont="1" applyFill="1" applyBorder="1" applyAlignment="1">
      <alignment horizontal="center" vertical="center"/>
    </xf>
    <xf numFmtId="0" fontId="106" fillId="5" borderId="27" xfId="0" applyFont="1" applyFill="1" applyBorder="1" applyAlignment="1">
      <alignment horizontal="center" vertical="center"/>
    </xf>
    <xf numFmtId="0" fontId="106" fillId="5" borderId="27" xfId="0" applyFont="1" applyFill="1" applyBorder="1" applyAlignment="1">
      <alignment horizontal="left" vertical="top" wrapText="1"/>
    </xf>
    <xf numFmtId="173" fontId="108" fillId="16" borderId="27" xfId="1" applyNumberFormat="1" applyFont="1" applyFill="1" applyBorder="1" applyAlignment="1" applyProtection="1">
      <alignment horizontal="center" vertical="center"/>
    </xf>
    <xf numFmtId="173" fontId="108" fillId="0" borderId="27" xfId="1" applyNumberFormat="1" applyFont="1" applyFill="1" applyBorder="1" applyAlignment="1" applyProtection="1">
      <alignment horizontal="center" vertical="center"/>
    </xf>
    <xf numFmtId="0" fontId="16" fillId="16" borderId="27" xfId="0" applyFont="1" applyFill="1" applyBorder="1" applyAlignment="1">
      <alignment horizontal="center" vertical="center"/>
    </xf>
    <xf numFmtId="0" fontId="108" fillId="16" borderId="27" xfId="0" applyFont="1" applyFill="1" applyBorder="1" applyAlignment="1">
      <alignment horizontal="center" vertical="center"/>
    </xf>
    <xf numFmtId="0" fontId="108" fillId="16" borderId="27" xfId="0" applyFont="1" applyFill="1" applyBorder="1" applyAlignment="1">
      <alignment horizontal="left" vertical="top" wrapText="1"/>
    </xf>
    <xf numFmtId="0" fontId="106" fillId="0" borderId="27" xfId="0" applyFont="1" applyBorder="1" applyAlignment="1">
      <alignment horizontal="left" wrapText="1"/>
    </xf>
    <xf numFmtId="0" fontId="108" fillId="0" borderId="27" xfId="0" applyFont="1" applyBorder="1" applyAlignment="1">
      <alignment horizontal="left" wrapText="1"/>
    </xf>
    <xf numFmtId="173" fontId="106" fillId="16" borderId="27" xfId="1" applyNumberFormat="1" applyFont="1" applyFill="1" applyBorder="1" applyAlignment="1" applyProtection="1">
      <alignment horizontal="center" vertical="center"/>
    </xf>
    <xf numFmtId="173" fontId="106" fillId="0" borderId="27" xfId="1" applyNumberFormat="1" applyFont="1" applyFill="1" applyBorder="1" applyAlignment="1" applyProtection="1">
      <alignment horizontal="center" vertical="center"/>
    </xf>
    <xf numFmtId="0" fontId="106" fillId="16" borderId="27" xfId="0" applyFont="1" applyFill="1" applyBorder="1" applyAlignment="1">
      <alignment horizontal="center" vertical="center"/>
    </xf>
    <xf numFmtId="0" fontId="106" fillId="16" borderId="27" xfId="0" applyFont="1" applyFill="1" applyBorder="1" applyAlignment="1">
      <alignment horizontal="left" vertical="top" wrapText="1"/>
    </xf>
    <xf numFmtId="49" fontId="108" fillId="16" borderId="27" xfId="0" applyNumberFormat="1" applyFont="1" applyFill="1" applyBorder="1" applyAlignment="1">
      <alignment horizontal="left" vertical="center" wrapText="1"/>
    </xf>
    <xf numFmtId="0" fontId="106" fillId="5" borderId="27" xfId="0" applyFont="1" applyFill="1" applyBorder="1" applyAlignment="1">
      <alignment vertical="center" wrapText="1"/>
    </xf>
    <xf numFmtId="167" fontId="106" fillId="5" borderId="27" xfId="6" applyNumberFormat="1" applyFont="1" applyFill="1" applyBorder="1" applyAlignment="1">
      <alignment horizontal="center" vertical="center"/>
    </xf>
    <xf numFmtId="0" fontId="106" fillId="5" borderId="27" xfId="0" applyFont="1" applyFill="1" applyBorder="1" applyAlignment="1">
      <alignment horizontal="left" vertical="top"/>
    </xf>
    <xf numFmtId="3" fontId="106" fillId="5" borderId="27" xfId="0" applyNumberFormat="1" applyFont="1" applyFill="1" applyBorder="1" applyAlignment="1">
      <alignment horizontal="center" vertical="center"/>
    </xf>
    <xf numFmtId="2" fontId="106" fillId="5" borderId="27" xfId="0" applyNumberFormat="1" applyFont="1" applyFill="1" applyBorder="1" applyAlignment="1">
      <alignment horizontal="center" vertical="center"/>
    </xf>
    <xf numFmtId="3" fontId="106" fillId="5" borderId="27" xfId="0" applyNumberFormat="1" applyFont="1" applyFill="1" applyBorder="1" applyAlignment="1">
      <alignment horizontal="center" vertical="center" wrapText="1"/>
    </xf>
    <xf numFmtId="0" fontId="106" fillId="5" borderId="27" xfId="0" applyFont="1" applyFill="1" applyBorder="1" applyAlignment="1">
      <alignment wrapText="1"/>
    </xf>
    <xf numFmtId="0" fontId="55" fillId="4" borderId="27" xfId="0" applyFont="1" applyFill="1" applyBorder="1" applyAlignment="1">
      <alignment horizontal="left" vertical="top" wrapText="1"/>
    </xf>
    <xf numFmtId="0" fontId="55" fillId="4" borderId="27" xfId="0" applyFont="1" applyFill="1" applyBorder="1" applyAlignment="1">
      <alignment horizontal="left" vertical="top"/>
    </xf>
    <xf numFmtId="0" fontId="0" fillId="4" borderId="27" xfId="0" applyFill="1" applyBorder="1" applyAlignment="1">
      <alignment horizontal="left" vertical="center" wrapText="1"/>
    </xf>
    <xf numFmtId="0" fontId="0" fillId="4" borderId="27" xfId="0" applyFill="1" applyBorder="1" applyAlignment="1">
      <alignment horizontal="left" vertical="top"/>
    </xf>
    <xf numFmtId="167" fontId="56" fillId="4" borderId="27" xfId="0" applyNumberFormat="1" applyFont="1" applyFill="1" applyBorder="1" applyAlignment="1">
      <alignment horizontal="left" vertical="top"/>
    </xf>
    <xf numFmtId="49" fontId="0" fillId="4" borderId="27" xfId="0" applyNumberFormat="1" applyFill="1" applyBorder="1" applyAlignment="1">
      <alignment horizontal="left" vertical="center"/>
    </xf>
    <xf numFmtId="0" fontId="0" fillId="0" borderId="0" xfId="0" applyAlignment="1">
      <alignment horizontal="left" vertical="top"/>
    </xf>
    <xf numFmtId="0" fontId="97" fillId="5" borderId="27" xfId="0" applyFont="1" applyFill="1" applyBorder="1" applyAlignment="1">
      <alignment vertical="top" wrapText="1"/>
    </xf>
    <xf numFmtId="0" fontId="97" fillId="5" borderId="27" xfId="0" applyFont="1" applyFill="1" applyBorder="1" applyAlignment="1">
      <alignment wrapText="1"/>
    </xf>
    <xf numFmtId="0" fontId="98" fillId="5" borderId="27" xfId="0" applyFont="1" applyFill="1" applyBorder="1" applyAlignment="1">
      <alignment vertical="center" wrapText="1"/>
    </xf>
    <xf numFmtId="0" fontId="97" fillId="5" borderId="27" xfId="0" applyFont="1" applyFill="1" applyBorder="1" applyAlignment="1">
      <alignment horizontal="center" vertical="center"/>
    </xf>
    <xf numFmtId="167" fontId="97" fillId="5" borderId="27" xfId="1" applyNumberFormat="1" applyFont="1" applyFill="1" applyBorder="1" applyAlignment="1">
      <alignment horizontal="center" vertical="center"/>
    </xf>
    <xf numFmtId="167" fontId="97" fillId="0" borderId="27" xfId="1" applyNumberFormat="1" applyFont="1" applyFill="1" applyBorder="1" applyAlignment="1">
      <alignment horizontal="center" vertical="center"/>
    </xf>
    <xf numFmtId="0" fontId="97" fillId="5" borderId="27" xfId="0" applyFont="1" applyFill="1" applyBorder="1" applyAlignment="1">
      <alignment horizontal="left" vertical="top" wrapText="1"/>
    </xf>
    <xf numFmtId="3" fontId="97" fillId="5" borderId="27" xfId="0" applyNumberFormat="1" applyFont="1" applyFill="1" applyBorder="1" applyAlignment="1">
      <alignment horizontal="center" vertical="center"/>
    </xf>
    <xf numFmtId="3" fontId="97" fillId="0" borderId="27" xfId="0" applyNumberFormat="1" applyFont="1" applyBorder="1" applyAlignment="1">
      <alignment horizontal="center" vertical="center"/>
    </xf>
    <xf numFmtId="165" fontId="97" fillId="5" borderId="27" xfId="6" applyFont="1" applyFill="1" applyBorder="1" applyAlignment="1">
      <alignment horizontal="center" vertical="center"/>
    </xf>
    <xf numFmtId="0" fontId="97" fillId="5" borderId="27" xfId="0" applyFont="1" applyFill="1" applyBorder="1" applyAlignment="1">
      <alignment vertical="center" wrapText="1"/>
    </xf>
    <xf numFmtId="167" fontId="97" fillId="5" borderId="27" xfId="6" applyNumberFormat="1" applyFont="1" applyFill="1" applyBorder="1" applyAlignment="1">
      <alignment horizontal="center" vertical="center"/>
    </xf>
    <xf numFmtId="167" fontId="97" fillId="0" borderId="27" xfId="6" applyNumberFormat="1" applyFont="1" applyFill="1" applyBorder="1" applyAlignment="1">
      <alignment horizontal="center" vertical="center"/>
    </xf>
    <xf numFmtId="0" fontId="97" fillId="0" borderId="27" xfId="0" applyFont="1" applyBorder="1" applyAlignment="1">
      <alignment vertical="center" wrapText="1"/>
    </xf>
    <xf numFmtId="0" fontId="97" fillId="0" borderId="27" xfId="0" applyFont="1" applyBorder="1" applyAlignment="1">
      <alignment horizontal="center" vertical="center"/>
    </xf>
    <xf numFmtId="0" fontId="111" fillId="0" borderId="27" xfId="0" applyFont="1" applyBorder="1" applyAlignment="1">
      <alignment horizontal="left" vertical="top" wrapText="1"/>
    </xf>
    <xf numFmtId="0" fontId="111" fillId="0" borderId="27" xfId="0" applyFont="1" applyBorder="1" applyAlignment="1">
      <alignment horizontal="center" vertical="center"/>
    </xf>
    <xf numFmtId="173" fontId="111" fillId="0" borderId="27" xfId="6" applyNumberFormat="1" applyFont="1" applyFill="1" applyBorder="1" applyAlignment="1" applyProtection="1">
      <alignment horizontal="center" vertical="center"/>
    </xf>
    <xf numFmtId="166" fontId="97" fillId="5" borderId="27" xfId="1" applyNumberFormat="1" applyFont="1" applyFill="1" applyBorder="1" applyAlignment="1">
      <alignment horizontal="center" vertical="center"/>
    </xf>
    <xf numFmtId="0" fontId="112" fillId="4" borderId="26" xfId="0" applyFont="1" applyFill="1" applyBorder="1" applyAlignment="1">
      <alignment horizontal="left" vertical="top" wrapText="1"/>
    </xf>
    <xf numFmtId="0" fontId="113" fillId="4" borderId="26" xfId="0" applyFont="1" applyFill="1" applyBorder="1" applyAlignment="1">
      <alignment horizontal="left" vertical="top" wrapText="1"/>
    </xf>
    <xf numFmtId="0" fontId="56" fillId="4" borderId="26" xfId="0" applyFont="1" applyFill="1" applyBorder="1" applyAlignment="1">
      <alignment horizontal="left" vertical="center" wrapText="1"/>
    </xf>
    <xf numFmtId="0" fontId="56" fillId="4" borderId="26" xfId="0" applyFont="1" applyFill="1" applyBorder="1" applyAlignment="1">
      <alignment horizontal="left" vertical="top"/>
    </xf>
    <xf numFmtId="167" fontId="56" fillId="4" borderId="26" xfId="0" applyNumberFormat="1" applyFont="1" applyFill="1" applyBorder="1" applyAlignment="1">
      <alignment horizontal="left" vertical="top"/>
    </xf>
    <xf numFmtId="0" fontId="56" fillId="29" borderId="0" xfId="0" applyFont="1" applyFill="1" applyAlignment="1">
      <alignment horizontal="left" vertical="top"/>
    </xf>
    <xf numFmtId="49" fontId="56" fillId="29" borderId="26" xfId="0" applyNumberFormat="1" applyFont="1" applyFill="1" applyBorder="1" applyAlignment="1">
      <alignment horizontal="left" vertical="center"/>
    </xf>
    <xf numFmtId="0" fontId="97" fillId="5" borderId="27" xfId="0" applyFont="1" applyFill="1" applyBorder="1"/>
    <xf numFmtId="0" fontId="97" fillId="5" borderId="27" xfId="0" applyFont="1" applyFill="1" applyBorder="1" applyAlignment="1">
      <alignment horizontal="center" vertical="center" wrapText="1"/>
    </xf>
    <xf numFmtId="0" fontId="98" fillId="0" borderId="27" xfId="0" applyFont="1" applyBorder="1" applyAlignment="1">
      <alignment vertical="center" wrapText="1"/>
    </xf>
    <xf numFmtId="2" fontId="97" fillId="5" borderId="27" xfId="0" applyNumberFormat="1" applyFont="1" applyFill="1" applyBorder="1" applyAlignment="1">
      <alignment horizontal="center" vertical="center"/>
    </xf>
    <xf numFmtId="2" fontId="97" fillId="0" borderId="27" xfId="0" applyNumberFormat="1" applyFont="1" applyBorder="1" applyAlignment="1">
      <alignment horizontal="center" vertical="center"/>
    </xf>
    <xf numFmtId="0" fontId="97" fillId="5" borderId="27" xfId="0" applyFont="1" applyFill="1" applyBorder="1" applyAlignment="1">
      <alignment horizontal="left" vertical="center" wrapText="1"/>
    </xf>
    <xf numFmtId="173" fontId="111" fillId="16" borderId="27" xfId="1" applyNumberFormat="1" applyFont="1" applyFill="1" applyBorder="1" applyAlignment="1" applyProtection="1">
      <alignment horizontal="center" vertical="center"/>
    </xf>
    <xf numFmtId="2" fontId="111" fillId="16" borderId="27" xfId="0" applyNumberFormat="1" applyFont="1" applyFill="1" applyBorder="1" applyAlignment="1">
      <alignment horizontal="center" vertical="center"/>
    </xf>
    <xf numFmtId="3" fontId="111" fillId="16" borderId="27" xfId="0" applyNumberFormat="1" applyFont="1" applyFill="1" applyBorder="1" applyAlignment="1">
      <alignment horizontal="center" vertical="center"/>
    </xf>
    <xf numFmtId="0" fontId="111" fillId="16" borderId="27" xfId="0" applyFont="1" applyFill="1" applyBorder="1" applyAlignment="1">
      <alignment horizontal="center" vertical="center"/>
    </xf>
    <xf numFmtId="0" fontId="111" fillId="16" borderId="27" xfId="0" applyFont="1" applyFill="1" applyBorder="1" applyAlignment="1">
      <alignment wrapText="1"/>
    </xf>
    <xf numFmtId="165" fontId="97" fillId="5" borderId="27" xfId="1" applyFont="1" applyFill="1" applyBorder="1" applyAlignment="1">
      <alignment horizontal="center" vertical="center"/>
    </xf>
    <xf numFmtId="165" fontId="97" fillId="0" borderId="27" xfId="1" applyFont="1" applyFill="1" applyBorder="1" applyAlignment="1">
      <alignment horizontal="center" vertical="center"/>
    </xf>
    <xf numFmtId="167" fontId="97" fillId="5" borderId="27" xfId="1" applyNumberFormat="1" applyFont="1" applyFill="1" applyBorder="1" applyAlignment="1">
      <alignment horizontal="center" vertical="center" wrapText="1"/>
    </xf>
    <xf numFmtId="167" fontId="97" fillId="0" borderId="27" xfId="1" applyNumberFormat="1" applyFont="1" applyFill="1" applyBorder="1" applyAlignment="1">
      <alignment horizontal="center" vertical="center" wrapText="1"/>
    </xf>
    <xf numFmtId="167" fontId="97" fillId="5" borderId="27" xfId="1" applyNumberFormat="1" applyFont="1" applyFill="1" applyBorder="1" applyAlignment="1">
      <alignment wrapText="1"/>
    </xf>
    <xf numFmtId="0" fontId="98" fillId="5" borderId="27" xfId="0" applyFont="1" applyFill="1" applyBorder="1" applyAlignment="1">
      <alignment horizontal="center" vertical="center" wrapText="1"/>
    </xf>
    <xf numFmtId="167" fontId="97" fillId="5" borderId="27" xfId="6" applyNumberFormat="1" applyFont="1" applyFill="1" applyBorder="1" applyAlignment="1">
      <alignment horizontal="center" vertical="center" wrapText="1"/>
    </xf>
    <xf numFmtId="0" fontId="56" fillId="4" borderId="27" xfId="0" applyFont="1" applyFill="1" applyBorder="1" applyAlignment="1">
      <alignment horizontal="left" vertical="top"/>
    </xf>
    <xf numFmtId="0" fontId="113" fillId="4" borderId="27" xfId="0" applyFont="1" applyFill="1" applyBorder="1" applyAlignment="1">
      <alignment horizontal="left" vertical="top" wrapText="1"/>
    </xf>
    <xf numFmtId="0" fontId="56" fillId="4" borderId="27" xfId="0" applyFont="1" applyFill="1" applyBorder="1" applyAlignment="1">
      <alignment horizontal="left" vertical="center" wrapText="1"/>
    </xf>
    <xf numFmtId="3" fontId="56" fillId="4" borderId="27" xfId="0" applyNumberFormat="1" applyFont="1" applyFill="1" applyBorder="1" applyAlignment="1">
      <alignment horizontal="left" vertical="top"/>
    </xf>
    <xf numFmtId="49" fontId="56" fillId="4" borderId="27" xfId="0" applyNumberFormat="1" applyFont="1" applyFill="1" applyBorder="1" applyAlignment="1">
      <alignment horizontal="left" vertical="center"/>
    </xf>
    <xf numFmtId="0" fontId="97" fillId="5" borderId="27" xfId="0" applyFont="1" applyFill="1" applyBorder="1" applyAlignment="1">
      <alignment horizontal="justify" vertical="center"/>
    </xf>
    <xf numFmtId="1" fontId="97" fillId="5" borderId="27" xfId="0" applyNumberFormat="1" applyFont="1" applyFill="1" applyBorder="1" applyAlignment="1">
      <alignment horizontal="center" vertical="center"/>
    </xf>
    <xf numFmtId="3" fontId="97" fillId="5" borderId="27" xfId="0" applyNumberFormat="1" applyFont="1" applyFill="1" applyBorder="1"/>
    <xf numFmtId="3" fontId="97" fillId="5" borderId="27" xfId="0" applyNumberFormat="1" applyFont="1" applyFill="1" applyBorder="1" applyAlignment="1">
      <alignment wrapText="1"/>
    </xf>
    <xf numFmtId="0" fontId="82" fillId="30" borderId="0" xfId="0" applyFont="1" applyFill="1" applyAlignment="1">
      <alignment horizontal="left" vertical="top"/>
    </xf>
    <xf numFmtId="49" fontId="0" fillId="0" borderId="0" xfId="0" applyNumberFormat="1" applyAlignment="1">
      <alignment vertical="center"/>
    </xf>
    <xf numFmtId="0" fontId="28" fillId="0" borderId="0" xfId="0" applyFont="1" applyAlignment="1">
      <alignment vertical="top"/>
    </xf>
    <xf numFmtId="0" fontId="118" fillId="0" borderId="27" xfId="0" applyFont="1" applyBorder="1" applyAlignment="1">
      <alignment horizontal="left" vertical="top" wrapText="1"/>
    </xf>
    <xf numFmtId="0" fontId="118" fillId="0" borderId="22" xfId="0" applyFont="1" applyBorder="1" applyAlignment="1">
      <alignment horizontal="left" vertical="top" wrapText="1"/>
    </xf>
    <xf numFmtId="0" fontId="28" fillId="0" borderId="27" xfId="0" applyFont="1" applyBorder="1"/>
    <xf numFmtId="0" fontId="28" fillId="0" borderId="27" xfId="0" applyFont="1" applyBorder="1" applyAlignment="1">
      <alignment vertical="center" wrapText="1"/>
    </xf>
    <xf numFmtId="0" fontId="28" fillId="0" borderId="55" xfId="0" applyFont="1" applyBorder="1" applyAlignment="1">
      <alignment vertical="center"/>
    </xf>
    <xf numFmtId="3" fontId="28" fillId="0" borderId="22" xfId="0" applyNumberFormat="1" applyFont="1" applyBorder="1" applyAlignment="1">
      <alignment vertical="top"/>
    </xf>
    <xf numFmtId="0" fontId="119" fillId="0" borderId="27" xfId="0" applyFont="1" applyBorder="1" applyAlignment="1">
      <alignment horizontal="left" vertical="top"/>
    </xf>
    <xf numFmtId="0" fontId="28" fillId="0" borderId="67"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pplyAlignment="1">
      <alignment vertical="center"/>
    </xf>
    <xf numFmtId="3" fontId="28" fillId="0" borderId="66" xfId="0" applyNumberFormat="1" applyFont="1" applyBorder="1" applyAlignment="1">
      <alignment vertical="center"/>
    </xf>
    <xf numFmtId="0" fontId="28" fillId="0" borderId="27" xfId="0" applyFont="1" applyBorder="1" applyAlignment="1">
      <alignment vertical="top" wrapText="1"/>
    </xf>
    <xf numFmtId="0" fontId="28" fillId="0" borderId="27" xfId="0" applyFont="1" applyBorder="1" applyAlignment="1">
      <alignment vertical="top"/>
    </xf>
    <xf numFmtId="0" fontId="28" fillId="0" borderId="22" xfId="0" applyFont="1" applyBorder="1" applyAlignment="1">
      <alignment vertical="center"/>
    </xf>
    <xf numFmtId="16" fontId="28" fillId="0" borderId="27" xfId="0" applyNumberFormat="1" applyFont="1" applyBorder="1" applyAlignment="1">
      <alignment horizontal="center" vertical="top"/>
    </xf>
    <xf numFmtId="0" fontId="28" fillId="0" borderId="45" xfId="0" applyFont="1" applyBorder="1" applyAlignment="1">
      <alignment vertical="center"/>
    </xf>
    <xf numFmtId="0" fontId="28" fillId="0" borderId="45" xfId="0" applyFont="1" applyBorder="1" applyAlignment="1">
      <alignment vertical="center" wrapText="1"/>
    </xf>
    <xf numFmtId="0" fontId="118" fillId="0" borderId="27" xfId="0" applyFont="1" applyBorder="1" applyAlignment="1">
      <alignment vertical="top" wrapText="1"/>
    </xf>
    <xf numFmtId="0" fontId="16" fillId="0" borderId="27" xfId="0" applyFont="1" applyBorder="1" applyAlignment="1">
      <alignment vertical="top"/>
    </xf>
    <xf numFmtId="16" fontId="28" fillId="0" borderId="27" xfId="0" applyNumberFormat="1" applyFont="1" applyBorder="1" applyAlignment="1">
      <alignment vertical="top"/>
    </xf>
    <xf numFmtId="0" fontId="121" fillId="0" borderId="27" xfId="0" applyFont="1" applyBorder="1" applyAlignment="1">
      <alignment vertical="top" wrapText="1"/>
    </xf>
    <xf numFmtId="0" fontId="117" fillId="0" borderId="0" xfId="0" applyFont="1" applyAlignment="1">
      <alignment vertical="top"/>
    </xf>
    <xf numFmtId="3" fontId="28" fillId="0" borderId="22" xfId="0" applyNumberFormat="1" applyFont="1" applyBorder="1" applyAlignment="1">
      <alignment horizontal="left" vertical="top"/>
    </xf>
    <xf numFmtId="0" fontId="117" fillId="0" borderId="27" xfId="0" applyFont="1" applyBorder="1" applyAlignment="1">
      <alignment vertical="top"/>
    </xf>
    <xf numFmtId="17" fontId="28" fillId="0" borderId="67" xfId="0" applyNumberFormat="1" applyFont="1" applyBorder="1" applyAlignment="1">
      <alignment vertical="center"/>
    </xf>
    <xf numFmtId="0" fontId="28" fillId="0" borderId="22" xfId="0" applyFont="1" applyBorder="1" applyAlignment="1">
      <alignment horizontal="left" vertical="top"/>
    </xf>
    <xf numFmtId="3" fontId="118" fillId="0" borderId="30" xfId="0" applyNumberFormat="1" applyFont="1" applyBorder="1" applyAlignment="1">
      <alignment horizontal="right" vertical="top" wrapText="1"/>
    </xf>
    <xf numFmtId="0" fontId="117" fillId="0" borderId="27" xfId="0" applyFont="1" applyBorder="1" applyAlignment="1">
      <alignment vertical="center"/>
    </xf>
    <xf numFmtId="0" fontId="12" fillId="9" borderId="27" xfId="5" applyFont="1" applyFill="1" applyBorder="1" applyAlignment="1">
      <alignment horizontal="center" vertical="top" wrapText="1"/>
    </xf>
    <xf numFmtId="0" fontId="12" fillId="9" borderId="27" xfId="5" applyFont="1" applyFill="1" applyBorder="1" applyAlignment="1">
      <alignment horizontal="left" vertical="top" wrapText="1"/>
    </xf>
    <xf numFmtId="0" fontId="12" fillId="9" borderId="27" xfId="5" applyFont="1" applyFill="1" applyBorder="1" applyAlignment="1">
      <alignment horizontal="center" vertical="center" wrapText="1"/>
    </xf>
    <xf numFmtId="0" fontId="12" fillId="0" borderId="28" xfId="5" applyFont="1" applyBorder="1" applyAlignment="1">
      <alignment horizontal="left" vertical="top" wrapText="1"/>
    </xf>
    <xf numFmtId="0" fontId="5" fillId="0" borderId="0" xfId="5" applyAlignment="1">
      <alignment horizontal="left" vertical="top"/>
    </xf>
    <xf numFmtId="0" fontId="122" fillId="0" borderId="27" xfId="5" applyFont="1" applyBorder="1" applyAlignment="1">
      <alignment horizontal="center" vertical="center" wrapText="1"/>
    </xf>
    <xf numFmtId="0" fontId="0" fillId="0" borderId="27" xfId="5" applyFont="1" applyBorder="1" applyAlignment="1">
      <alignment wrapText="1"/>
    </xf>
    <xf numFmtId="166" fontId="5" fillId="0" borderId="27" xfId="5" applyNumberFormat="1" applyBorder="1"/>
    <xf numFmtId="0" fontId="5" fillId="0" borderId="27" xfId="5" applyBorder="1" applyAlignment="1">
      <alignment wrapText="1"/>
    </xf>
    <xf numFmtId="164" fontId="75" fillId="4" borderId="27" xfId="7" applyFont="1" applyFill="1" applyBorder="1"/>
    <xf numFmtId="0" fontId="0" fillId="0" borderId="27" xfId="5" applyFont="1" applyBorder="1" applyAlignment="1">
      <alignment horizontal="left" vertical="center" wrapText="1"/>
    </xf>
    <xf numFmtId="174" fontId="5" fillId="0" borderId="27" xfId="5" applyNumberFormat="1" applyBorder="1"/>
    <xf numFmtId="0" fontId="1" fillId="0" borderId="27" xfId="5" applyFont="1" applyBorder="1" applyAlignment="1">
      <alignment wrapText="1"/>
    </xf>
    <xf numFmtId="175" fontId="75" fillId="4" borderId="27" xfId="7" applyNumberFormat="1" applyFont="1" applyFill="1" applyBorder="1"/>
    <xf numFmtId="0" fontId="1" fillId="0" borderId="27" xfId="5" applyFont="1" applyBorder="1" applyAlignment="1">
      <alignment vertical="center" wrapText="1"/>
    </xf>
    <xf numFmtId="0" fontId="75" fillId="4" borderId="27" xfId="5" applyFont="1" applyFill="1" applyBorder="1"/>
    <xf numFmtId="175" fontId="75" fillId="25" borderId="27" xfId="7" applyNumberFormat="1" applyFont="1" applyFill="1" applyBorder="1"/>
    <xf numFmtId="164" fontId="75" fillId="25" borderId="27" xfId="7" applyFont="1" applyFill="1" applyBorder="1"/>
    <xf numFmtId="164" fontId="75" fillId="31" borderId="27" xfId="7" applyFont="1" applyFill="1" applyBorder="1"/>
    <xf numFmtId="10" fontId="123" fillId="31" borderId="27" xfId="2" applyNumberFormat="1" applyFont="1" applyFill="1" applyBorder="1"/>
    <xf numFmtId="0" fontId="1" fillId="0" borderId="58" xfId="5" applyFont="1" applyBorder="1" applyAlignment="1">
      <alignment wrapText="1"/>
    </xf>
    <xf numFmtId="0" fontId="1" fillId="0" borderId="27" xfId="5" applyFont="1" applyBorder="1"/>
    <xf numFmtId="166" fontId="5" fillId="0" borderId="0" xfId="5" applyNumberFormat="1"/>
    <xf numFmtId="164" fontId="75" fillId="25" borderId="125" xfId="7" applyFont="1" applyFill="1" applyBorder="1"/>
    <xf numFmtId="0" fontId="12" fillId="9" borderId="58" xfId="5" applyFont="1" applyFill="1" applyBorder="1" applyAlignment="1">
      <alignment horizontal="center" vertical="top" wrapText="1"/>
    </xf>
    <xf numFmtId="0" fontId="122" fillId="0" borderId="46" xfId="5" applyFont="1" applyBorder="1" applyAlignment="1">
      <alignment horizontal="center" vertical="center" wrapText="1"/>
    </xf>
    <xf numFmtId="3" fontId="5" fillId="0" borderId="27" xfId="5" applyNumberFormat="1" applyBorder="1"/>
    <xf numFmtId="0" fontId="28" fillId="0" borderId="27" xfId="5" applyFont="1" applyBorder="1" applyAlignment="1">
      <alignment wrapText="1"/>
    </xf>
    <xf numFmtId="3" fontId="5" fillId="0" borderId="21" xfId="5" applyNumberFormat="1" applyBorder="1"/>
    <xf numFmtId="0" fontId="1" fillId="0" borderId="0" xfId="5" applyFont="1" applyAlignment="1">
      <alignment wrapText="1"/>
    </xf>
    <xf numFmtId="3" fontId="5" fillId="0" borderId="0" xfId="5" applyNumberFormat="1"/>
    <xf numFmtId="167" fontId="125" fillId="0" borderId="27" xfId="8" applyNumberFormat="1" applyFont="1" applyBorder="1" applyAlignment="1">
      <alignment horizontal="right" wrapText="1"/>
    </xf>
    <xf numFmtId="167" fontId="125" fillId="0" borderId="27" xfId="8" applyNumberFormat="1" applyFont="1" applyBorder="1" applyAlignment="1">
      <alignment horizontal="right" vertical="top" wrapText="1"/>
    </xf>
    <xf numFmtId="167" fontId="46" fillId="0" borderId="27" xfId="8" applyNumberFormat="1" applyFont="1" applyBorder="1" applyAlignment="1">
      <alignment horizontal="right" vertical="top" wrapText="1"/>
    </xf>
    <xf numFmtId="167" fontId="0" fillId="0" borderId="27" xfId="8" applyNumberFormat="1" applyFont="1" applyBorder="1"/>
    <xf numFmtId="164" fontId="75" fillId="4" borderId="21" xfId="7" applyFont="1" applyFill="1" applyBorder="1"/>
    <xf numFmtId="175" fontId="75" fillId="25" borderId="125" xfId="7" applyNumberFormat="1" applyFont="1" applyFill="1" applyBorder="1"/>
    <xf numFmtId="164" fontId="5" fillId="0" borderId="0" xfId="5" applyNumberFormat="1"/>
    <xf numFmtId="172" fontId="5" fillId="0" borderId="0" xfId="5" applyNumberFormat="1"/>
    <xf numFmtId="164" fontId="75" fillId="25" borderId="125" xfId="7" applyFont="1" applyFill="1" applyBorder="1" applyAlignment="1">
      <alignment horizontal="center"/>
    </xf>
    <xf numFmtId="0" fontId="75" fillId="31" borderId="27" xfId="5" applyFont="1" applyFill="1" applyBorder="1" applyAlignment="1">
      <alignment horizontal="center" vertical="center"/>
    </xf>
    <xf numFmtId="164" fontId="123" fillId="31" borderId="27" xfId="2" applyNumberFormat="1" applyFont="1" applyFill="1" applyBorder="1"/>
    <xf numFmtId="0" fontId="75" fillId="32" borderId="0" xfId="5" applyFont="1" applyFill="1"/>
    <xf numFmtId="164" fontId="75" fillId="32" borderId="0" xfId="5" applyNumberFormat="1" applyFont="1" applyFill="1"/>
    <xf numFmtId="0" fontId="101" fillId="0" borderId="0" xfId="5" applyFont="1"/>
    <xf numFmtId="2" fontId="101" fillId="0" borderId="0" xfId="5" applyNumberFormat="1" applyFont="1"/>
    <xf numFmtId="2" fontId="5" fillId="0" borderId="0" xfId="5" applyNumberFormat="1"/>
    <xf numFmtId="0" fontId="65" fillId="0" borderId="0" xfId="5" applyFont="1"/>
    <xf numFmtId="0" fontId="126" fillId="0" borderId="0" xfId="5" applyFont="1"/>
    <xf numFmtId="0" fontId="127" fillId="9" borderId="27" xfId="5" applyFont="1" applyFill="1" applyBorder="1" applyAlignment="1">
      <alignment horizontal="center" vertical="top" wrapText="1"/>
    </xf>
    <xf numFmtId="0" fontId="127" fillId="9" borderId="35" xfId="5" applyFont="1" applyFill="1" applyBorder="1" applyAlignment="1">
      <alignment horizontal="center" vertical="top" wrapText="1"/>
    </xf>
    <xf numFmtId="0" fontId="128" fillId="0" borderId="46" xfId="5" applyFont="1" applyBorder="1" applyAlignment="1">
      <alignment wrapText="1"/>
    </xf>
    <xf numFmtId="176" fontId="126" fillId="0" borderId="27" xfId="5" applyNumberFormat="1" applyFont="1" applyBorder="1"/>
    <xf numFmtId="164" fontId="126" fillId="0" borderId="27" xfId="5" applyNumberFormat="1" applyFont="1" applyBorder="1"/>
    <xf numFmtId="10" fontId="126" fillId="0" borderId="27" xfId="9" applyNumberFormat="1" applyFont="1" applyBorder="1"/>
    <xf numFmtId="10" fontId="126" fillId="0" borderId="22" xfId="9" applyNumberFormat="1" applyFont="1" applyBorder="1"/>
    <xf numFmtId="164" fontId="126" fillId="0" borderId="22" xfId="5" applyNumberFormat="1" applyFont="1" applyBorder="1"/>
    <xf numFmtId="9" fontId="126" fillId="0" borderId="27" xfId="9" applyFont="1" applyBorder="1"/>
    <xf numFmtId="166" fontId="126" fillId="0" borderId="27" xfId="5" applyNumberFormat="1" applyFont="1" applyBorder="1"/>
    <xf numFmtId="3" fontId="126" fillId="0" borderId="27" xfId="5" applyNumberFormat="1" applyFont="1" applyBorder="1"/>
    <xf numFmtId="0" fontId="126" fillId="0" borderId="27" xfId="5" applyFont="1" applyBorder="1"/>
    <xf numFmtId="0" fontId="128" fillId="0" borderId="148" xfId="5" applyFont="1" applyBorder="1" applyAlignment="1">
      <alignment wrapText="1"/>
    </xf>
    <xf numFmtId="176" fontId="126" fillId="0" borderId="66" xfId="5" applyNumberFormat="1" applyFont="1" applyBorder="1"/>
    <xf numFmtId="164" fontId="129" fillId="0" borderId="66" xfId="5" applyNumberFormat="1" applyFont="1" applyBorder="1"/>
    <xf numFmtId="164" fontId="129" fillId="0" borderId="27" xfId="5" applyNumberFormat="1" applyFont="1" applyBorder="1"/>
    <xf numFmtId="177" fontId="126" fillId="0" borderId="27" xfId="9" applyNumberFormat="1" applyFont="1" applyBorder="1"/>
    <xf numFmtId="0" fontId="11" fillId="10" borderId="37" xfId="0" applyFont="1" applyFill="1" applyBorder="1" applyAlignment="1">
      <alignment horizontal="left" vertical="center" wrapText="1"/>
    </xf>
    <xf numFmtId="0" fontId="11" fillId="10" borderId="26" xfId="0" applyFont="1" applyFill="1" applyBorder="1" applyAlignment="1">
      <alignment horizontal="left" vertical="center" wrapText="1"/>
    </xf>
    <xf numFmtId="0" fontId="11" fillId="10" borderId="30" xfId="0" applyFont="1" applyFill="1" applyBorder="1" applyAlignment="1">
      <alignment horizontal="left" vertical="center" wrapText="1"/>
    </xf>
    <xf numFmtId="0" fontId="11" fillId="10" borderId="48" xfId="0" applyFont="1" applyFill="1" applyBorder="1" applyAlignment="1">
      <alignment horizontal="left" vertical="center" wrapText="1"/>
    </xf>
    <xf numFmtId="0" fontId="16" fillId="0" borderId="41" xfId="0" applyFont="1" applyBorder="1" applyAlignment="1">
      <alignment horizontal="left" vertical="center" wrapText="1"/>
    </xf>
    <xf numFmtId="0" fontId="8" fillId="0" borderId="43" xfId="0" applyFont="1" applyBorder="1" applyAlignment="1">
      <alignment vertical="center" wrapText="1"/>
    </xf>
    <xf numFmtId="0" fontId="8" fillId="0" borderId="45" xfId="0" applyFont="1" applyBorder="1" applyAlignment="1">
      <alignment vertical="center" wrapText="1"/>
    </xf>
    <xf numFmtId="0" fontId="34" fillId="0" borderId="2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6" xfId="0" applyFont="1" applyBorder="1" applyAlignment="1">
      <alignment horizontal="center" vertical="center" wrapText="1"/>
    </xf>
    <xf numFmtId="9" fontId="34" fillId="0" borderId="21" xfId="0" applyNumberFormat="1" applyFont="1" applyBorder="1" applyAlignment="1">
      <alignment horizontal="center" vertical="center" wrapText="1"/>
    </xf>
    <xf numFmtId="9" fontId="34" fillId="0" borderId="28" xfId="0" applyNumberFormat="1" applyFont="1" applyBorder="1" applyAlignment="1">
      <alignment horizontal="center" vertical="center" wrapText="1"/>
    </xf>
    <xf numFmtId="9" fontId="34" fillId="0" borderId="26" xfId="0" applyNumberFormat="1" applyFont="1" applyBorder="1" applyAlignment="1">
      <alignment horizontal="center"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43" xfId="0" applyFont="1" applyBorder="1" applyAlignment="1">
      <alignment horizontal="left" vertical="top" wrapText="1"/>
    </xf>
    <xf numFmtId="0" fontId="8" fillId="0" borderId="43" xfId="0" applyFont="1" applyBorder="1" applyAlignment="1">
      <alignment wrapText="1"/>
    </xf>
    <xf numFmtId="0" fontId="8" fillId="0" borderId="45" xfId="0" applyFont="1" applyBorder="1" applyAlignment="1">
      <alignment wrapText="1"/>
    </xf>
    <xf numFmtId="0" fontId="16" fillId="0" borderId="26" xfId="0" applyFont="1" applyBorder="1" applyAlignment="1">
      <alignment horizontal="center" vertical="center" wrapText="1"/>
    </xf>
    <xf numFmtId="9" fontId="16" fillId="0" borderId="28" xfId="0" applyNumberFormat="1" applyFont="1" applyBorder="1" applyAlignment="1">
      <alignment horizontal="center" vertical="center" wrapText="1"/>
    </xf>
    <xf numFmtId="9" fontId="16" fillId="0" borderId="26" xfId="0" applyNumberFormat="1" applyFont="1" applyBorder="1" applyAlignment="1">
      <alignment horizontal="center" vertical="center" wrapText="1"/>
    </xf>
    <xf numFmtId="9" fontId="16" fillId="0" borderId="21" xfId="0" applyNumberFormat="1" applyFont="1" applyBorder="1" applyAlignment="1">
      <alignment horizontal="center" vertical="center" wrapText="1"/>
    </xf>
    <xf numFmtId="0" fontId="11" fillId="10" borderId="27" xfId="0" applyFont="1" applyFill="1" applyBorder="1" applyAlignment="1">
      <alignment horizontal="left" vertical="center" wrapText="1"/>
    </xf>
    <xf numFmtId="0" fontId="16" fillId="0" borderId="43" xfId="0" applyFont="1" applyBorder="1" applyAlignment="1">
      <alignment vertical="center" wrapText="1"/>
    </xf>
    <xf numFmtId="0" fontId="16" fillId="6" borderId="63" xfId="0" applyFont="1" applyFill="1" applyBorder="1" applyAlignment="1">
      <alignment horizontal="left" vertical="center" wrapText="1"/>
    </xf>
    <xf numFmtId="0" fontId="16" fillId="6" borderId="64" xfId="0" applyFont="1" applyFill="1" applyBorder="1" applyAlignment="1">
      <alignment horizontal="left" vertical="center" wrapText="1"/>
    </xf>
    <xf numFmtId="0" fontId="16" fillId="6" borderId="72" xfId="0" applyFont="1" applyFill="1" applyBorder="1" applyAlignment="1">
      <alignment horizontal="left" vertical="center" wrapText="1"/>
    </xf>
    <xf numFmtId="0" fontId="16" fillId="6" borderId="21" xfId="0" applyFont="1" applyFill="1" applyBorder="1" applyAlignment="1">
      <alignment horizontal="center" vertical="center" wrapText="1"/>
    </xf>
    <xf numFmtId="0" fontId="16" fillId="6" borderId="28" xfId="0" applyFont="1" applyFill="1" applyBorder="1" applyAlignment="1">
      <alignment horizontal="center" vertical="center" wrapText="1"/>
    </xf>
    <xf numFmtId="9" fontId="16" fillId="6" borderId="21" xfId="0" applyNumberFormat="1" applyFont="1" applyFill="1" applyBorder="1" applyAlignment="1">
      <alignment horizontal="center" vertical="center" wrapText="1"/>
    </xf>
    <xf numFmtId="9" fontId="16" fillId="6" borderId="28" xfId="0" applyNumberFormat="1" applyFont="1" applyFill="1" applyBorder="1" applyAlignment="1">
      <alignment horizontal="center" vertical="center" wrapText="1"/>
    </xf>
    <xf numFmtId="9" fontId="16" fillId="6" borderId="26" xfId="0" applyNumberFormat="1" applyFont="1" applyFill="1" applyBorder="1" applyAlignment="1">
      <alignment horizontal="center" vertical="center" wrapText="1"/>
    </xf>
    <xf numFmtId="0" fontId="16" fillId="6" borderId="41" xfId="0" applyFont="1" applyFill="1" applyBorder="1" applyAlignment="1">
      <alignment horizontal="left" vertical="center" wrapText="1"/>
    </xf>
    <xf numFmtId="0" fontId="16" fillId="6" borderId="43" xfId="0" applyFont="1" applyFill="1" applyBorder="1" applyAlignment="1">
      <alignment horizontal="left" vertical="center" wrapText="1"/>
    </xf>
    <xf numFmtId="0" fontId="28" fillId="0" borderId="43" xfId="0" applyFont="1" applyBorder="1" applyAlignment="1">
      <alignment horizontal="left" vertical="center" wrapText="1"/>
    </xf>
    <xf numFmtId="0" fontId="10" fillId="10" borderId="27" xfId="0" applyFont="1" applyFill="1" applyBorder="1" applyAlignment="1">
      <alignment horizontal="left" vertical="center" wrapText="1"/>
    </xf>
    <xf numFmtId="0" fontId="16" fillId="0" borderId="43" xfId="0" applyFont="1" applyBorder="1" applyAlignment="1">
      <alignment horizontal="left" vertical="center" wrapText="1"/>
    </xf>
    <xf numFmtId="0" fontId="16" fillId="0" borderId="45" xfId="0" applyFont="1" applyBorder="1" applyAlignment="1">
      <alignment horizontal="left" vertical="center" wrapText="1"/>
    </xf>
    <xf numFmtId="0" fontId="16" fillId="6" borderId="26" xfId="0" applyFont="1" applyFill="1" applyBorder="1" applyAlignment="1">
      <alignment horizontal="center" vertical="center" wrapText="1"/>
    </xf>
    <xf numFmtId="0" fontId="12" fillId="10" borderId="36" xfId="0" applyFont="1" applyFill="1" applyBorder="1" applyAlignment="1">
      <alignment horizontal="left" vertical="center" wrapText="1"/>
    </xf>
    <xf numFmtId="0" fontId="12" fillId="10" borderId="58" xfId="0" applyFont="1" applyFill="1" applyBorder="1" applyAlignment="1">
      <alignment horizontal="left" vertical="center" wrapText="1"/>
    </xf>
    <xf numFmtId="0" fontId="12" fillId="10" borderId="59" xfId="0" applyFont="1" applyFill="1" applyBorder="1" applyAlignment="1">
      <alignment horizontal="left" vertical="center" wrapText="1"/>
    </xf>
    <xf numFmtId="0" fontId="16" fillId="6" borderId="65" xfId="0" applyFont="1" applyFill="1" applyBorder="1" applyAlignment="1">
      <alignment horizontal="left" vertical="center" wrapText="1"/>
    </xf>
    <xf numFmtId="0" fontId="16" fillId="0" borderId="27" xfId="0" applyFont="1" applyBorder="1" applyAlignment="1">
      <alignment horizontal="center" vertical="center" wrapText="1"/>
    </xf>
    <xf numFmtId="0" fontId="28" fillId="0" borderId="27" xfId="0" applyFont="1" applyBorder="1" applyAlignment="1">
      <alignment horizontal="center" vertical="center"/>
    </xf>
    <xf numFmtId="0" fontId="16" fillId="0" borderId="27" xfId="0" applyFont="1" applyBorder="1" applyAlignment="1">
      <alignment vertical="center" wrapText="1"/>
    </xf>
    <xf numFmtId="0" fontId="28" fillId="0" borderId="27" xfId="0" applyFont="1" applyBorder="1" applyAlignment="1">
      <alignment vertical="center"/>
    </xf>
    <xf numFmtId="0" fontId="16" fillId="6" borderId="27" xfId="0" applyFont="1" applyFill="1" applyBorder="1" applyAlignment="1">
      <alignment horizontal="center" vertical="center" wrapText="1"/>
    </xf>
    <xf numFmtId="9" fontId="16" fillId="6" borderId="27" xfId="0" applyNumberFormat="1" applyFont="1" applyFill="1" applyBorder="1" applyAlignment="1">
      <alignment horizontal="center" vertical="center" wrapText="1"/>
    </xf>
    <xf numFmtId="0" fontId="16" fillId="6" borderId="45" xfId="0" applyFont="1" applyFill="1" applyBorder="1" applyAlignment="1">
      <alignment horizontal="left" vertical="center" wrapText="1"/>
    </xf>
    <xf numFmtId="0" fontId="7" fillId="7" borderId="27" xfId="0" applyFont="1" applyFill="1" applyBorder="1" applyAlignment="1">
      <alignment horizontal="left" vertical="top" wrapText="1"/>
    </xf>
    <xf numFmtId="0" fontId="11" fillId="8" borderId="21" xfId="0" applyFont="1" applyFill="1" applyBorder="1" applyAlignment="1">
      <alignment horizontal="left" vertical="center" wrapText="1"/>
    </xf>
    <xf numFmtId="0" fontId="10" fillId="10" borderId="39" xfId="0" applyFont="1" applyFill="1" applyBorder="1" applyAlignment="1">
      <alignment horizontal="left" vertical="center" wrapText="1"/>
    </xf>
    <xf numFmtId="0" fontId="10" fillId="10" borderId="0" xfId="0" applyFont="1" applyFill="1" applyAlignment="1">
      <alignment horizontal="left" vertical="center" wrapText="1"/>
    </xf>
    <xf numFmtId="0" fontId="16" fillId="6" borderId="47" xfId="0" applyFont="1" applyFill="1" applyBorder="1" applyAlignment="1">
      <alignment horizontal="left" vertical="center" wrapText="1"/>
    </xf>
    <xf numFmtId="0" fontId="16" fillId="6" borderId="48" xfId="0" applyFont="1" applyFill="1" applyBorder="1" applyAlignment="1">
      <alignment horizontal="left" vertical="center" wrapText="1"/>
    </xf>
    <xf numFmtId="3" fontId="16" fillId="0" borderId="27" xfId="0" applyNumberFormat="1" applyFont="1" applyBorder="1" applyAlignment="1">
      <alignment horizontal="center" vertical="center" wrapText="1"/>
    </xf>
    <xf numFmtId="9" fontId="16" fillId="0" borderId="27" xfId="2" applyFont="1" applyBorder="1" applyAlignment="1">
      <alignment horizontal="center" vertical="center" wrapText="1"/>
    </xf>
    <xf numFmtId="0" fontId="0" fillId="0" borderId="45" xfId="0" applyBorder="1" applyAlignment="1">
      <alignment horizontal="left" vertical="center" wrapText="1"/>
    </xf>
    <xf numFmtId="0" fontId="0" fillId="0" borderId="26" xfId="0" applyBorder="1" applyAlignment="1">
      <alignment horizontal="center" vertical="center" wrapText="1"/>
    </xf>
    <xf numFmtId="0" fontId="16" fillId="0" borderId="63" xfId="0" applyFont="1" applyBorder="1" applyAlignment="1">
      <alignment horizontal="left" vertical="center" wrapText="1"/>
    </xf>
    <xf numFmtId="0" fontId="8" fillId="0" borderId="64" xfId="0" applyFont="1" applyBorder="1" applyAlignment="1">
      <alignment vertical="center" wrapText="1"/>
    </xf>
    <xf numFmtId="0" fontId="8" fillId="0" borderId="72" xfId="0" applyFont="1" applyBorder="1" applyAlignment="1">
      <alignment vertical="center" wrapText="1"/>
    </xf>
    <xf numFmtId="3" fontId="16" fillId="0" borderId="21" xfId="0" applyNumberFormat="1" applyFont="1" applyBorder="1" applyAlignment="1">
      <alignment horizontal="center" vertical="center" wrapText="1"/>
    </xf>
    <xf numFmtId="9" fontId="18" fillId="0" borderId="27" xfId="2" applyFont="1" applyBorder="1" applyAlignment="1">
      <alignment horizontal="center" vertical="center" wrapText="1"/>
    </xf>
    <xf numFmtId="9" fontId="18" fillId="0" borderId="21" xfId="2" applyFont="1" applyBorder="1" applyAlignment="1">
      <alignment horizontal="center" vertical="center" wrapText="1"/>
    </xf>
    <xf numFmtId="0" fontId="28" fillId="0" borderId="43" xfId="0" applyFont="1" applyBorder="1" applyAlignment="1">
      <alignment vertical="center" wrapText="1"/>
    </xf>
    <xf numFmtId="3" fontId="16" fillId="0" borderId="28"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21" xfId="0" applyFont="1" applyBorder="1" applyAlignment="1">
      <alignment horizontal="center" vertical="center" wrapText="1"/>
    </xf>
    <xf numFmtId="0" fontId="15" fillId="0" borderId="27" xfId="0" applyFont="1" applyBorder="1" applyAlignment="1">
      <alignment vertical="center" wrapText="1"/>
    </xf>
    <xf numFmtId="0" fontId="16" fillId="6" borderId="71" xfId="0" applyFont="1" applyFill="1" applyBorder="1" applyAlignment="1">
      <alignment horizontal="left" vertical="center" wrapText="1"/>
    </xf>
    <xf numFmtId="0" fontId="8" fillId="0" borderId="65" xfId="0" applyFont="1" applyBorder="1" applyAlignment="1">
      <alignment vertical="center" wrapText="1"/>
    </xf>
    <xf numFmtId="9" fontId="16" fillId="0" borderId="27" xfId="0" applyNumberFormat="1" applyFont="1" applyBorder="1" applyAlignment="1">
      <alignment horizontal="center" vertical="center" wrapText="1"/>
    </xf>
    <xf numFmtId="0" fontId="11" fillId="8" borderId="27" xfId="0" applyFont="1" applyFill="1" applyBorder="1" applyAlignment="1">
      <alignment horizontal="left" vertical="center" wrapText="1"/>
    </xf>
    <xf numFmtId="0" fontId="0" fillId="0" borderId="0" xfId="0" applyAlignment="1">
      <alignment wrapText="1"/>
    </xf>
    <xf numFmtId="0" fontId="8" fillId="0" borderId="27" xfId="0" applyFont="1" applyBorder="1" applyAlignment="1">
      <alignment wrapText="1"/>
    </xf>
    <xf numFmtId="0" fontId="9" fillId="6" borderId="0" xfId="0" applyFont="1" applyFill="1" applyAlignment="1">
      <alignment horizontal="left" vertical="top" wrapText="1"/>
    </xf>
    <xf numFmtId="0" fontId="11" fillId="9" borderId="27" xfId="0" applyFont="1" applyFill="1" applyBorder="1" applyAlignment="1">
      <alignment horizontal="center" vertical="center" wrapText="1"/>
    </xf>
    <xf numFmtId="0" fontId="14" fillId="0" borderId="27" xfId="0" applyFont="1" applyBorder="1" applyAlignment="1">
      <alignment horizontal="center" vertical="center" wrapText="1"/>
    </xf>
    <xf numFmtId="0" fontId="12" fillId="9" borderId="27" xfId="0" applyFont="1" applyFill="1" applyBorder="1" applyAlignment="1">
      <alignment horizontal="left" vertical="top" wrapText="1"/>
    </xf>
    <xf numFmtId="0" fontId="12" fillId="9" borderId="27" xfId="0" applyFont="1" applyFill="1" applyBorder="1" applyAlignment="1">
      <alignment horizontal="center" vertical="top" wrapText="1"/>
    </xf>
    <xf numFmtId="0" fontId="8" fillId="0" borderId="27" xfId="0" applyFont="1" applyBorder="1" applyAlignment="1">
      <alignment horizontal="center" wrapText="1"/>
    </xf>
    <xf numFmtId="0" fontId="12" fillId="9" borderId="27" xfId="0" applyFont="1" applyFill="1" applyBorder="1" applyAlignment="1">
      <alignment horizontal="center" vertical="center" wrapText="1"/>
    </xf>
    <xf numFmtId="0" fontId="50" fillId="5" borderId="55" xfId="0" applyFont="1" applyFill="1" applyBorder="1" applyAlignment="1">
      <alignment wrapText="1"/>
    </xf>
    <xf numFmtId="0" fontId="28" fillId="0" borderId="55" xfId="0" applyFont="1" applyBorder="1"/>
    <xf numFmtId="0" fontId="16" fillId="2" borderId="63" xfId="0" applyFont="1" applyFill="1" applyBorder="1" applyAlignment="1">
      <alignment horizontal="left" vertical="center" wrapText="1"/>
    </xf>
    <xf numFmtId="0" fontId="16" fillId="2" borderId="65" xfId="0" applyFont="1" applyFill="1" applyBorder="1" applyAlignment="1">
      <alignment horizontal="left" vertical="center" wrapText="1"/>
    </xf>
    <xf numFmtId="0" fontId="20" fillId="0" borderId="28" xfId="0" applyFont="1" applyBorder="1" applyAlignment="1">
      <alignment horizontal="center" vertical="center" wrapText="1"/>
    </xf>
    <xf numFmtId="0" fontId="20" fillId="0" borderId="26" xfId="0" applyFont="1" applyBorder="1" applyAlignment="1">
      <alignment horizontal="center" vertical="center" wrapText="1"/>
    </xf>
    <xf numFmtId="9" fontId="21" fillId="0" borderId="28"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0" fontId="16" fillId="6" borderId="31"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6" borderId="38" xfId="0" applyFont="1" applyFill="1" applyBorder="1" applyAlignment="1">
      <alignment horizontal="center" vertical="center" wrapText="1"/>
    </xf>
    <xf numFmtId="9" fontId="16" fillId="6" borderId="32" xfId="0" applyNumberFormat="1" applyFont="1" applyFill="1" applyBorder="1" applyAlignment="1">
      <alignment horizontal="center" vertical="center" wrapText="1"/>
    </xf>
    <xf numFmtId="9" fontId="16" fillId="6" borderId="8" xfId="0" applyNumberFormat="1" applyFont="1" applyFill="1" applyBorder="1" applyAlignment="1">
      <alignment horizontal="center" vertical="center" wrapText="1"/>
    </xf>
    <xf numFmtId="9" fontId="16" fillId="6" borderId="6" xfId="0" applyNumberFormat="1" applyFont="1" applyFill="1" applyBorder="1" applyAlignment="1">
      <alignment horizontal="center" vertical="center" wrapText="1"/>
    </xf>
    <xf numFmtId="3" fontId="16" fillId="0" borderId="26" xfId="0" applyNumberFormat="1" applyFont="1" applyBorder="1" applyAlignment="1">
      <alignment horizontal="center" vertical="center" wrapText="1"/>
    </xf>
    <xf numFmtId="0" fontId="35" fillId="10" borderId="27" xfId="0" applyFont="1" applyFill="1" applyBorder="1" applyAlignment="1">
      <alignment horizontal="left" vertical="center" wrapText="1"/>
    </xf>
    <xf numFmtId="0" fontId="36" fillId="0" borderId="27" xfId="0" applyFont="1" applyBorder="1" applyAlignment="1">
      <alignment vertical="center" wrapText="1"/>
    </xf>
    <xf numFmtId="0" fontId="40" fillId="0" borderId="1" xfId="0" applyFont="1" applyBorder="1" applyAlignment="1">
      <alignment horizontal="left" vertical="top" wrapText="1"/>
    </xf>
    <xf numFmtId="0" fontId="40" fillId="0" borderId="8" xfId="0" applyFont="1" applyBorder="1" applyAlignment="1">
      <alignment horizontal="left" vertical="top" wrapText="1"/>
    </xf>
    <xf numFmtId="0" fontId="40" fillId="0" borderId="6" xfId="0" applyFont="1" applyBorder="1" applyAlignment="1">
      <alignment horizontal="left" vertical="top" wrapText="1"/>
    </xf>
    <xf numFmtId="0" fontId="40" fillId="0" borderId="49" xfId="0" applyFont="1" applyBorder="1" applyAlignment="1">
      <alignment horizontal="left" vertical="center" wrapText="1"/>
    </xf>
    <xf numFmtId="0" fontId="39" fillId="0" borderId="50" xfId="0" applyFont="1" applyBorder="1" applyAlignment="1">
      <alignment vertical="center"/>
    </xf>
    <xf numFmtId="0" fontId="39" fillId="0" borderId="53" xfId="0" applyFont="1" applyBorder="1" applyAlignment="1">
      <alignment vertical="center"/>
    </xf>
    <xf numFmtId="0" fontId="40" fillId="0" borderId="50" xfId="0" applyFont="1" applyBorder="1" applyAlignment="1">
      <alignment horizontal="left" vertical="center" wrapText="1"/>
    </xf>
    <xf numFmtId="0" fontId="12" fillId="9" borderId="58" xfId="0" applyFont="1" applyFill="1" applyBorder="1" applyAlignment="1">
      <alignment horizontal="center" vertical="center" wrapText="1"/>
    </xf>
    <xf numFmtId="0" fontId="37" fillId="0" borderId="27" xfId="0" applyFont="1" applyBorder="1" applyAlignment="1">
      <alignment horizontal="center" vertical="center" wrapText="1"/>
    </xf>
    <xf numFmtId="0" fontId="38" fillId="4" borderId="54" xfId="0" applyFont="1" applyFill="1" applyBorder="1" applyAlignment="1">
      <alignment horizontal="left" vertical="top" wrapText="1"/>
    </xf>
    <xf numFmtId="0" fontId="39" fillId="4" borderId="21" xfId="0" applyFont="1" applyFill="1" applyBorder="1"/>
    <xf numFmtId="0" fontId="40" fillId="0" borderId="50" xfId="0" applyFont="1" applyBorder="1" applyAlignment="1">
      <alignment horizontal="left" vertical="top" wrapText="1"/>
    </xf>
    <xf numFmtId="0" fontId="39" fillId="0" borderId="50" xfId="0" applyFont="1" applyBorder="1"/>
    <xf numFmtId="0" fontId="38" fillId="4" borderId="46" xfId="0" applyFont="1" applyFill="1" applyBorder="1" applyAlignment="1">
      <alignment horizontal="left" vertical="top" wrapText="1"/>
    </xf>
    <xf numFmtId="0" fontId="39" fillId="4" borderId="27" xfId="0" applyFont="1" applyFill="1" applyBorder="1"/>
    <xf numFmtId="0" fontId="43" fillId="14" borderId="46" xfId="0" applyFont="1" applyFill="1" applyBorder="1" applyAlignment="1">
      <alignment horizontal="left" vertical="top" wrapText="1"/>
    </xf>
    <xf numFmtId="0" fontId="44" fillId="13" borderId="27" xfId="0" applyFont="1" applyFill="1" applyBorder="1"/>
    <xf numFmtId="0" fontId="44" fillId="13" borderId="35" xfId="0" applyFont="1" applyFill="1" applyBorder="1"/>
    <xf numFmtId="0" fontId="43" fillId="14" borderId="76" xfId="0" applyFont="1" applyFill="1" applyBorder="1" applyAlignment="1">
      <alignment horizontal="left" vertical="center" wrapText="1"/>
    </xf>
    <xf numFmtId="0" fontId="44" fillId="13" borderId="10" xfId="0" applyFont="1" applyFill="1" applyBorder="1" applyAlignment="1">
      <alignment vertical="center"/>
    </xf>
    <xf numFmtId="0" fontId="44" fillId="13" borderId="12" xfId="0" applyFont="1" applyFill="1" applyBorder="1" applyAlignment="1">
      <alignment vertical="center"/>
    </xf>
    <xf numFmtId="0" fontId="38" fillId="3" borderId="13" xfId="0" applyFont="1" applyFill="1" applyBorder="1" applyAlignment="1">
      <alignment horizontal="left" vertical="top" wrapText="1"/>
    </xf>
    <xf numFmtId="0" fontId="39" fillId="0" borderId="40" xfId="0" applyFont="1" applyBorder="1"/>
    <xf numFmtId="0" fontId="42" fillId="0" borderId="14" xfId="0" applyFont="1" applyBorder="1" applyAlignment="1">
      <alignment horizontal="left" vertical="top" wrapText="1"/>
    </xf>
    <xf numFmtId="0" fontId="40" fillId="0" borderId="15" xfId="0" applyFont="1" applyBorder="1" applyAlignment="1">
      <alignment horizontal="left" vertical="top" wrapText="1"/>
    </xf>
    <xf numFmtId="9" fontId="40" fillId="0" borderId="8" xfId="0" applyNumberFormat="1" applyFont="1" applyBorder="1" applyAlignment="1">
      <alignment horizontal="left" vertical="top" wrapText="1"/>
    </xf>
    <xf numFmtId="9" fontId="40" fillId="0" borderId="11" xfId="0" applyNumberFormat="1" applyFont="1" applyBorder="1" applyAlignment="1">
      <alignment horizontal="left" vertical="top" wrapText="1"/>
    </xf>
    <xf numFmtId="0" fontId="43" fillId="14" borderId="46" xfId="0" applyFont="1" applyFill="1" applyBorder="1" applyAlignment="1">
      <alignment horizontal="left" vertical="center" wrapText="1"/>
    </xf>
    <xf numFmtId="0" fontId="44" fillId="13" borderId="27" xfId="0" applyFont="1" applyFill="1" applyBorder="1" applyAlignment="1">
      <alignment vertical="center"/>
    </xf>
    <xf numFmtId="0" fontId="44" fillId="13" borderId="35" xfId="0" applyFont="1" applyFill="1" applyBorder="1" applyAlignment="1">
      <alignment vertical="center"/>
    </xf>
    <xf numFmtId="0" fontId="38" fillId="4" borderId="46" xfId="0" applyFont="1" applyFill="1" applyBorder="1" applyAlignment="1">
      <alignment horizontal="left" vertical="center" wrapText="1"/>
    </xf>
    <xf numFmtId="0" fontId="39" fillId="4" borderId="27" xfId="0" applyFont="1" applyFill="1" applyBorder="1" applyAlignment="1">
      <alignment vertical="center"/>
    </xf>
    <xf numFmtId="0" fontId="43" fillId="14" borderId="56" xfId="0" applyFont="1" applyFill="1" applyBorder="1" applyAlignment="1">
      <alignment horizontal="left" vertical="center" wrapText="1"/>
    </xf>
    <xf numFmtId="0" fontId="44" fillId="13" borderId="61" xfId="0" applyFont="1" applyFill="1" applyBorder="1" applyAlignment="1">
      <alignment vertical="center"/>
    </xf>
    <xf numFmtId="0" fontId="44" fillId="13" borderId="3" xfId="0" applyFont="1" applyFill="1" applyBorder="1" applyAlignment="1">
      <alignment vertical="center"/>
    </xf>
    <xf numFmtId="0" fontId="44" fillId="13" borderId="42" xfId="0" applyFont="1" applyFill="1" applyBorder="1" applyAlignment="1">
      <alignment vertical="center"/>
    </xf>
    <xf numFmtId="0" fontId="12" fillId="9" borderId="59" xfId="0" applyFont="1" applyFill="1" applyBorder="1" applyAlignment="1">
      <alignment horizontal="center" vertical="center" wrapText="1"/>
    </xf>
    <xf numFmtId="0" fontId="12" fillId="9" borderId="68" xfId="0" applyFont="1" applyFill="1" applyBorder="1" applyAlignment="1">
      <alignment horizontal="center" vertical="center" wrapText="1"/>
    </xf>
    <xf numFmtId="0" fontId="12" fillId="9" borderId="69" xfId="0" applyFont="1" applyFill="1" applyBorder="1" applyAlignment="1">
      <alignment horizontal="center" vertical="center" wrapText="1"/>
    </xf>
    <xf numFmtId="0" fontId="3" fillId="3" borderId="73" xfId="0" applyFont="1" applyFill="1" applyBorder="1" applyAlignment="1">
      <alignment horizontal="left" vertical="top" wrapText="1"/>
    </xf>
    <xf numFmtId="0" fontId="4" fillId="0" borderId="6" xfId="0" applyFont="1" applyBorder="1"/>
    <xf numFmtId="0" fontId="43" fillId="14" borderId="75" xfId="0" applyFont="1" applyFill="1" applyBorder="1" applyAlignment="1">
      <alignment horizontal="left" vertical="top" wrapText="1"/>
    </xf>
    <xf numFmtId="0" fontId="44" fillId="13" borderId="3" xfId="0" applyFont="1" applyFill="1" applyBorder="1"/>
    <xf numFmtId="0" fontId="44" fillId="13" borderId="42" xfId="0" applyFont="1" applyFill="1" applyBorder="1"/>
    <xf numFmtId="0" fontId="39" fillId="0" borderId="53" xfId="0" applyFont="1" applyBorder="1"/>
    <xf numFmtId="0" fontId="40" fillId="0" borderId="49" xfId="0" applyFont="1" applyBorder="1" applyAlignment="1">
      <alignment horizontal="left" vertical="top" wrapText="1"/>
    </xf>
    <xf numFmtId="0" fontId="40" fillId="2" borderId="1" xfId="0" applyFont="1" applyFill="1" applyBorder="1" applyAlignment="1">
      <alignment horizontal="left" vertical="top" wrapText="1"/>
    </xf>
    <xf numFmtId="9" fontId="40" fillId="0" borderId="1" xfId="0" applyNumberFormat="1" applyFont="1" applyBorder="1" applyAlignment="1">
      <alignment horizontal="left" vertical="top" wrapText="1"/>
    </xf>
    <xf numFmtId="0" fontId="3" fillId="3" borderId="74" xfId="0" applyFont="1" applyFill="1" applyBorder="1" applyAlignment="1">
      <alignment horizontal="left" vertical="top" wrapText="1"/>
    </xf>
    <xf numFmtId="0" fontId="4" fillId="0" borderId="60" xfId="0" applyFont="1" applyBorder="1"/>
    <xf numFmtId="0" fontId="12" fillId="9" borderId="57" xfId="0" applyFont="1" applyFill="1" applyBorder="1" applyAlignment="1">
      <alignment horizontal="center" vertical="center" wrapText="1"/>
    </xf>
    <xf numFmtId="0" fontId="37" fillId="0" borderId="46" xfId="0" applyFont="1" applyBorder="1" applyAlignment="1">
      <alignment horizontal="center" vertical="center" wrapText="1"/>
    </xf>
    <xf numFmtId="0" fontId="58" fillId="10" borderId="108" xfId="0" applyFont="1" applyFill="1" applyBorder="1" applyAlignment="1">
      <alignment horizontal="left" vertical="center" wrapText="1"/>
    </xf>
    <xf numFmtId="0" fontId="58" fillId="10" borderId="109" xfId="0" applyFont="1" applyFill="1" applyBorder="1" applyAlignment="1">
      <alignment horizontal="left" vertical="center" wrapText="1"/>
    </xf>
    <xf numFmtId="0" fontId="58" fillId="10" borderId="55" xfId="0" applyFont="1" applyFill="1" applyBorder="1" applyAlignment="1">
      <alignment horizontal="left" vertical="center" wrapText="1"/>
    </xf>
    <xf numFmtId="0" fontId="58" fillId="10" borderId="110" xfId="0" applyFont="1" applyFill="1" applyBorder="1" applyAlignment="1">
      <alignment horizontal="left" vertical="center" wrapText="1"/>
    </xf>
    <xf numFmtId="0" fontId="50" fillId="0" borderId="0" xfId="0" applyFont="1" applyAlignment="1">
      <alignment wrapText="1"/>
    </xf>
    <xf numFmtId="0" fontId="28" fillId="0" borderId="0" xfId="0" applyFont="1" applyAlignment="1">
      <alignment wrapText="1"/>
    </xf>
    <xf numFmtId="0" fontId="58" fillId="10" borderId="83" xfId="0" applyFont="1" applyFill="1" applyBorder="1" applyAlignment="1">
      <alignment horizontal="left" vertical="center" wrapText="1"/>
    </xf>
    <xf numFmtId="0" fontId="58" fillId="10" borderId="3" xfId="0" applyFont="1" applyFill="1" applyBorder="1" applyAlignment="1">
      <alignment horizontal="left" vertical="center" wrapText="1"/>
    </xf>
    <xf numFmtId="0" fontId="58" fillId="10" borderId="84" xfId="0" applyFont="1" applyFill="1" applyBorder="1" applyAlignment="1">
      <alignment horizontal="left" vertical="center" wrapText="1"/>
    </xf>
    <xf numFmtId="0" fontId="16" fillId="5" borderId="86" xfId="0" applyFont="1" applyFill="1" applyBorder="1" applyAlignment="1">
      <alignment horizontal="left" vertical="center" wrapText="1"/>
    </xf>
    <xf numFmtId="0" fontId="16" fillId="5" borderId="33" xfId="0" applyFont="1" applyFill="1" applyBorder="1" applyAlignment="1">
      <alignment horizontal="left" vertical="center" wrapText="1"/>
    </xf>
    <xf numFmtId="0" fontId="16" fillId="5" borderId="96" xfId="0" applyFont="1" applyFill="1" applyBorder="1" applyAlignment="1">
      <alignment horizontal="left" vertical="center" wrapText="1"/>
    </xf>
    <xf numFmtId="0" fontId="16" fillId="5" borderId="88" xfId="0" applyFont="1" applyFill="1" applyBorder="1" applyAlignment="1">
      <alignment horizontal="left" vertical="center" wrapText="1"/>
    </xf>
    <xf numFmtId="0" fontId="59" fillId="5" borderId="99" xfId="0" applyFont="1" applyFill="1" applyBorder="1" applyAlignment="1">
      <alignment horizontal="left" vertical="center" wrapText="1"/>
    </xf>
    <xf numFmtId="0" fontId="59" fillId="5" borderId="101" xfId="0" applyFont="1" applyFill="1" applyBorder="1" applyAlignment="1">
      <alignment horizontal="left" vertical="center" wrapText="1"/>
    </xf>
    <xf numFmtId="0" fontId="16" fillId="0" borderId="86" xfId="0" applyFont="1" applyBorder="1" applyAlignment="1">
      <alignment horizontal="left" vertical="center" wrapText="1"/>
    </xf>
    <xf numFmtId="0" fontId="16" fillId="0" borderId="33" xfId="0" applyFont="1" applyBorder="1" applyAlignment="1">
      <alignment horizontal="left" vertical="center" wrapText="1"/>
    </xf>
    <xf numFmtId="0" fontId="16" fillId="0" borderId="96" xfId="0" applyFont="1" applyBorder="1" applyAlignment="1">
      <alignment horizontal="left" vertical="center" wrapText="1"/>
    </xf>
    <xf numFmtId="0" fontId="16" fillId="0" borderId="85" xfId="0" applyFont="1" applyBorder="1" applyAlignment="1">
      <alignment horizontal="left" vertical="center" wrapText="1"/>
    </xf>
    <xf numFmtId="0" fontId="16" fillId="0" borderId="92" xfId="0" applyFont="1" applyBorder="1" applyAlignment="1">
      <alignment horizontal="left" vertical="center" wrapText="1"/>
    </xf>
    <xf numFmtId="0" fontId="16" fillId="0" borderId="29" xfId="0" applyFont="1" applyBorder="1" applyAlignment="1">
      <alignment horizontal="left" vertical="center" wrapText="1"/>
    </xf>
    <xf numFmtId="9" fontId="16" fillId="0" borderId="91" xfId="0" applyNumberFormat="1" applyFont="1" applyBorder="1" applyAlignment="1">
      <alignment horizontal="left" vertical="center" wrapText="1"/>
    </xf>
    <xf numFmtId="0" fontId="16" fillId="0" borderId="28" xfId="0" applyFont="1" applyBorder="1" applyAlignment="1">
      <alignment horizontal="left" vertical="center" wrapText="1"/>
    </xf>
    <xf numFmtId="0" fontId="16" fillId="0" borderId="26" xfId="0" applyFont="1" applyBorder="1" applyAlignment="1">
      <alignment horizontal="left" vertical="center" wrapText="1"/>
    </xf>
    <xf numFmtId="0" fontId="59" fillId="0" borderId="92" xfId="0" applyFont="1" applyBorder="1" applyAlignment="1">
      <alignment horizontal="left" vertical="center" wrapText="1"/>
    </xf>
    <xf numFmtId="9" fontId="16" fillId="0" borderId="21" xfId="0" applyNumberFormat="1" applyFont="1" applyBorder="1" applyAlignment="1">
      <alignment horizontal="left" vertical="center" wrapText="1"/>
    </xf>
    <xf numFmtId="0" fontId="16" fillId="0" borderId="31" xfId="0" applyFont="1" applyBorder="1" applyAlignment="1">
      <alignment horizontal="left" vertical="center" wrapText="1"/>
    </xf>
    <xf numFmtId="0" fontId="16" fillId="0" borderId="25" xfId="0" applyFont="1" applyBorder="1" applyAlignment="1">
      <alignment horizontal="left" vertical="center" wrapText="1"/>
    </xf>
    <xf numFmtId="0" fontId="16" fillId="0" borderId="21" xfId="0" applyFont="1" applyBorder="1" applyAlignment="1">
      <alignment horizontal="left" vertical="center" wrapText="1"/>
    </xf>
    <xf numFmtId="0" fontId="58" fillId="10" borderId="103" xfId="0" applyFont="1" applyFill="1" applyBorder="1" applyAlignment="1">
      <alignment horizontal="left" vertical="center" wrapText="1"/>
    </xf>
    <xf numFmtId="0" fontId="58" fillId="10" borderId="87" xfId="0" applyFont="1" applyFill="1" applyBorder="1" applyAlignment="1">
      <alignment horizontal="left" vertical="center" wrapText="1"/>
    </xf>
    <xf numFmtId="0" fontId="58" fillId="10" borderId="104" xfId="0" applyFont="1" applyFill="1" applyBorder="1" applyAlignment="1">
      <alignment horizontal="left" vertical="center" wrapText="1"/>
    </xf>
    <xf numFmtId="0" fontId="16" fillId="5" borderId="38" xfId="0" applyFont="1" applyFill="1" applyBorder="1" applyAlignment="1">
      <alignment horizontal="left" vertical="center" wrapText="1"/>
    </xf>
    <xf numFmtId="0" fontId="16" fillId="0" borderId="88" xfId="0" applyFont="1" applyBorder="1" applyAlignment="1">
      <alignment vertical="center" wrapText="1"/>
    </xf>
    <xf numFmtId="0" fontId="59" fillId="0" borderId="93" xfId="0" applyFont="1" applyBorder="1" applyAlignment="1">
      <alignment vertical="center" wrapText="1"/>
    </xf>
    <xf numFmtId="0" fontId="59" fillId="0" borderId="89" xfId="0" applyFont="1" applyBorder="1" applyAlignment="1">
      <alignment vertical="center" wrapText="1"/>
    </xf>
    <xf numFmtId="0" fontId="59" fillId="0" borderId="101" xfId="0" applyFont="1" applyBorder="1" applyAlignment="1">
      <alignment horizontal="left" vertical="center" wrapText="1"/>
    </xf>
    <xf numFmtId="0" fontId="16" fillId="0" borderId="88" xfId="0" applyFont="1" applyBorder="1" applyAlignment="1">
      <alignment horizontal="left" vertical="center" wrapText="1"/>
    </xf>
    <xf numFmtId="0" fontId="59" fillId="0" borderId="99" xfId="0" applyFont="1" applyBorder="1" applyAlignment="1">
      <alignment horizontal="left" vertical="center" wrapText="1"/>
    </xf>
    <xf numFmtId="0" fontId="16" fillId="5" borderId="85" xfId="0" applyFont="1" applyFill="1" applyBorder="1" applyAlignment="1">
      <alignment horizontal="left" vertical="center" wrapText="1"/>
    </xf>
    <xf numFmtId="0" fontId="59" fillId="0" borderId="89" xfId="0" applyFont="1" applyBorder="1" applyAlignment="1">
      <alignment horizontal="left" vertical="center" wrapText="1"/>
    </xf>
    <xf numFmtId="0" fontId="16" fillId="0" borderId="91" xfId="0" applyFont="1" applyBorder="1" applyAlignment="1">
      <alignment horizontal="left" vertical="center" wrapText="1"/>
    </xf>
    <xf numFmtId="0" fontId="59" fillId="0" borderId="28" xfId="0" applyFont="1" applyBorder="1" applyAlignment="1">
      <alignment horizontal="left" vertical="center" wrapText="1"/>
    </xf>
    <xf numFmtId="0" fontId="59" fillId="0" borderId="94" xfId="0" applyFont="1" applyBorder="1" applyAlignment="1">
      <alignment horizontal="left" vertical="center" wrapText="1"/>
    </xf>
    <xf numFmtId="9" fontId="16" fillId="5" borderId="91" xfId="0" applyNumberFormat="1" applyFont="1" applyFill="1" applyBorder="1" applyAlignment="1">
      <alignment horizontal="center" vertical="center" wrapText="1"/>
    </xf>
    <xf numFmtId="9" fontId="16" fillId="5" borderId="26" xfId="0" applyNumberFormat="1" applyFont="1" applyFill="1" applyBorder="1" applyAlignment="1">
      <alignment horizontal="center" vertical="center" wrapText="1"/>
    </xf>
    <xf numFmtId="0" fontId="16" fillId="5" borderId="92" xfId="0" applyFont="1" applyFill="1" applyBorder="1" applyAlignment="1">
      <alignment horizontal="left" vertical="center" wrapText="1"/>
    </xf>
    <xf numFmtId="0" fontId="16" fillId="5" borderId="93" xfId="0" applyFont="1" applyFill="1" applyBorder="1" applyAlignment="1">
      <alignment horizontal="left" vertical="center" wrapText="1"/>
    </xf>
    <xf numFmtId="0" fontId="28" fillId="0" borderId="38" xfId="0" applyFont="1" applyBorder="1" applyAlignment="1">
      <alignment horizontal="left" vertical="center" wrapText="1"/>
    </xf>
    <xf numFmtId="0" fontId="16" fillId="5" borderId="99" xfId="0" applyFont="1" applyFill="1" applyBorder="1" applyAlignment="1">
      <alignment horizontal="left" vertical="center" wrapText="1"/>
    </xf>
    <xf numFmtId="0" fontId="16" fillId="5" borderId="101" xfId="0" applyFont="1" applyFill="1" applyBorder="1" applyAlignment="1">
      <alignment horizontal="left" vertical="center" wrapText="1"/>
    </xf>
    <xf numFmtId="10" fontId="16" fillId="5" borderId="91" xfId="2" applyNumberFormat="1" applyFont="1" applyFill="1" applyBorder="1" applyAlignment="1">
      <alignment horizontal="left" vertical="center" wrapText="1"/>
    </xf>
    <xf numFmtId="10" fontId="16" fillId="5" borderId="28" xfId="2" applyNumberFormat="1" applyFont="1" applyFill="1" applyBorder="1" applyAlignment="1">
      <alignment horizontal="left" vertical="center" wrapText="1"/>
    </xf>
    <xf numFmtId="0" fontId="16" fillId="0" borderId="38" xfId="0" applyFont="1" applyBorder="1" applyAlignment="1">
      <alignment horizontal="left" vertical="center" wrapText="1"/>
    </xf>
    <xf numFmtId="0" fontId="59" fillId="5" borderId="92" xfId="0" applyFont="1" applyFill="1" applyBorder="1" applyAlignment="1">
      <alignment horizontal="left" vertical="center" wrapText="1"/>
    </xf>
    <xf numFmtId="0" fontId="59" fillId="5" borderId="89" xfId="0" applyFont="1" applyFill="1" applyBorder="1" applyAlignment="1">
      <alignment horizontal="left" vertical="center" wrapText="1"/>
    </xf>
    <xf numFmtId="0" fontId="59" fillId="0" borderId="26" xfId="0" applyFont="1" applyBorder="1" applyAlignment="1">
      <alignment horizontal="left" vertical="center" wrapText="1"/>
    </xf>
    <xf numFmtId="9" fontId="59" fillId="0" borderId="28" xfId="0" applyNumberFormat="1" applyFont="1" applyBorder="1" applyAlignment="1">
      <alignment horizontal="left" vertical="center" wrapText="1"/>
    </xf>
    <xf numFmtId="0" fontId="58" fillId="10" borderId="9" xfId="0" applyFont="1" applyFill="1" applyBorder="1" applyAlignment="1">
      <alignment horizontal="left" vertical="center" wrapText="1"/>
    </xf>
    <xf numFmtId="0" fontId="16" fillId="16" borderId="21" xfId="0" applyFont="1" applyFill="1" applyBorder="1" applyAlignment="1">
      <alignment horizontal="left" vertical="center" wrapText="1"/>
    </xf>
    <xf numFmtId="0" fontId="28" fillId="0" borderId="28" xfId="0" applyFont="1" applyBorder="1" applyAlignment="1">
      <alignment horizontal="left" vertical="center" wrapText="1"/>
    </xf>
    <xf numFmtId="0" fontId="28" fillId="0" borderId="26" xfId="0" applyFont="1" applyBorder="1" applyAlignment="1">
      <alignment horizontal="left" vertical="center" wrapText="1"/>
    </xf>
    <xf numFmtId="0" fontId="59" fillId="0" borderId="33" xfId="0" applyFont="1" applyBorder="1" applyAlignment="1">
      <alignment horizontal="left" vertical="center" wrapText="1"/>
    </xf>
    <xf numFmtId="0" fontId="59" fillId="0" borderId="38" xfId="0" applyFont="1" applyBorder="1" applyAlignment="1">
      <alignment horizontal="left" vertical="center" wrapText="1"/>
    </xf>
    <xf numFmtId="0" fontId="59" fillId="0" borderId="93" xfId="0" applyFont="1" applyBorder="1" applyAlignment="1">
      <alignment horizontal="left" vertical="center" wrapText="1"/>
    </xf>
    <xf numFmtId="9" fontId="59" fillId="0" borderId="91" xfId="0" applyNumberFormat="1" applyFont="1" applyBorder="1" applyAlignment="1">
      <alignment horizontal="left" vertical="center" wrapText="1"/>
    </xf>
    <xf numFmtId="0" fontId="58" fillId="10" borderId="83" xfId="0" applyFont="1" applyFill="1" applyBorder="1" applyAlignment="1">
      <alignment horizontal="left" vertical="top" wrapText="1"/>
    </xf>
    <xf numFmtId="0" fontId="58" fillId="10" borderId="3" xfId="0" applyFont="1" applyFill="1" applyBorder="1" applyAlignment="1">
      <alignment horizontal="left" vertical="top" wrapText="1"/>
    </xf>
    <xf numFmtId="0" fontId="58" fillId="10" borderId="84" xfId="0" applyFont="1" applyFill="1" applyBorder="1" applyAlignment="1">
      <alignment horizontal="left" vertical="top" wrapText="1"/>
    </xf>
    <xf numFmtId="0" fontId="58" fillId="10" borderId="9" xfId="0" applyFont="1" applyFill="1" applyBorder="1" applyAlignment="1">
      <alignment horizontal="left" vertical="top" wrapText="1"/>
    </xf>
    <xf numFmtId="0" fontId="58" fillId="10" borderId="85" xfId="0" applyFont="1" applyFill="1" applyBorder="1" applyAlignment="1">
      <alignment horizontal="left" vertical="top" wrapText="1"/>
    </xf>
    <xf numFmtId="0" fontId="16" fillId="0" borderId="1" xfId="0" applyFont="1" applyBorder="1" applyAlignment="1">
      <alignment horizontal="left" vertical="center" wrapText="1"/>
    </xf>
    <xf numFmtId="0" fontId="59" fillId="0" borderId="6" xfId="0" applyFont="1" applyBorder="1" applyAlignment="1">
      <alignment horizontal="left" vertical="center" wrapText="1"/>
    </xf>
    <xf numFmtId="9" fontId="16" fillId="0" borderId="88" xfId="0" applyNumberFormat="1" applyFont="1" applyBorder="1" applyAlignment="1">
      <alignment horizontal="left" vertical="center" wrapText="1"/>
    </xf>
    <xf numFmtId="0" fontId="57" fillId="7" borderId="17" xfId="0" applyFont="1" applyFill="1" applyBorder="1" applyAlignment="1">
      <alignment horizontal="left" vertical="top" wrapText="1"/>
    </xf>
    <xf numFmtId="0" fontId="57" fillId="7" borderId="9" xfId="0" applyFont="1" applyFill="1" applyBorder="1" applyAlignment="1">
      <alignment horizontal="left" vertical="top" wrapText="1"/>
    </xf>
    <xf numFmtId="0" fontId="57" fillId="7" borderId="13" xfId="0" applyFont="1" applyFill="1" applyBorder="1" applyAlignment="1">
      <alignment horizontal="left" vertical="top" wrapText="1"/>
    </xf>
    <xf numFmtId="0" fontId="57" fillId="7" borderId="0" xfId="0" applyFont="1" applyFill="1" applyAlignment="1">
      <alignment horizontal="left" vertical="top" wrapText="1"/>
    </xf>
    <xf numFmtId="0" fontId="58" fillId="9" borderId="31" xfId="0" applyFont="1" applyFill="1" applyBorder="1" applyAlignment="1">
      <alignment horizontal="center" vertical="center" wrapText="1"/>
    </xf>
    <xf numFmtId="0" fontId="58" fillId="9" borderId="38" xfId="0" applyFont="1" applyFill="1" applyBorder="1" applyAlignment="1">
      <alignment horizontal="center" vertical="center" wrapText="1"/>
    </xf>
    <xf numFmtId="0" fontId="58" fillId="9" borderId="32" xfId="0" applyFont="1" applyFill="1" applyBorder="1" applyAlignment="1">
      <alignment horizontal="center" vertical="center" wrapText="1"/>
    </xf>
    <xf numFmtId="0" fontId="58" fillId="9" borderId="6" xfId="0" applyFont="1" applyFill="1" applyBorder="1" applyAlignment="1">
      <alignment horizontal="center" vertical="center" wrapText="1"/>
    </xf>
    <xf numFmtId="0" fontId="58" fillId="9" borderId="79" xfId="0" applyFont="1" applyFill="1" applyBorder="1" applyAlignment="1">
      <alignment horizontal="center" vertical="center"/>
    </xf>
    <xf numFmtId="0" fontId="58" fillId="9" borderId="55" xfId="0" applyFont="1" applyFill="1" applyBorder="1" applyAlignment="1">
      <alignment horizontal="center" vertical="center"/>
    </xf>
    <xf numFmtId="0" fontId="58" fillId="9" borderId="80" xfId="0" applyFont="1" applyFill="1" applyBorder="1" applyAlignment="1">
      <alignment horizontal="center" vertical="center"/>
    </xf>
    <xf numFmtId="0" fontId="59" fillId="5" borderId="41" xfId="14" applyFont="1" applyFill="1" applyBorder="1" applyAlignment="1">
      <alignment horizontal="center" vertical="center" wrapText="1"/>
    </xf>
    <xf numFmtId="0" fontId="59" fillId="5" borderId="43" xfId="14" applyFont="1" applyFill="1" applyBorder="1" applyAlignment="1">
      <alignment horizontal="center" vertical="center" wrapText="1"/>
    </xf>
    <xf numFmtId="0" fontId="59" fillId="0" borderId="28" xfId="0" applyFont="1" applyBorder="1" applyAlignment="1">
      <alignment horizontal="center" vertical="center" wrapText="1"/>
    </xf>
    <xf numFmtId="0" fontId="59" fillId="0" borderId="28" xfId="0" applyFont="1" applyBorder="1" applyAlignment="1">
      <alignment vertical="center" wrapText="1"/>
    </xf>
    <xf numFmtId="0" fontId="59" fillId="0" borderId="27" xfId="0" applyFont="1" applyBorder="1" applyAlignment="1">
      <alignment horizontal="center" vertical="center"/>
    </xf>
    <xf numFmtId="0" fontId="59" fillId="0" borderId="21" xfId="0" applyFont="1" applyBorder="1" applyAlignment="1">
      <alignment horizontal="center" vertical="center"/>
    </xf>
    <xf numFmtId="0" fontId="68" fillId="13" borderId="27" xfId="11" applyFont="1" applyFill="1" applyBorder="1" applyAlignment="1">
      <alignment horizontal="left" vertical="center" wrapText="1"/>
    </xf>
    <xf numFmtId="0" fontId="59" fillId="5" borderId="45" xfId="14" applyFont="1" applyFill="1" applyBorder="1" applyAlignment="1">
      <alignment horizontal="center" vertical="center" wrapText="1"/>
    </xf>
    <xf numFmtId="0" fontId="59" fillId="0" borderId="26" xfId="0" applyFont="1" applyBorder="1" applyAlignment="1">
      <alignment vertical="center" wrapText="1"/>
    </xf>
    <xf numFmtId="9" fontId="59" fillId="0" borderId="26" xfId="0" applyNumberFormat="1" applyFont="1" applyBorder="1" applyAlignment="1">
      <alignment horizontal="center" vertical="center"/>
    </xf>
    <xf numFmtId="0" fontId="59" fillId="0" borderId="21" xfId="0" applyFont="1" applyBorder="1" applyAlignment="1">
      <alignment vertical="center" wrapText="1"/>
    </xf>
    <xf numFmtId="9" fontId="59" fillId="0" borderId="27" xfId="2" applyFont="1" applyBorder="1" applyAlignment="1">
      <alignment horizontal="center" vertical="center"/>
    </xf>
    <xf numFmtId="9" fontId="59" fillId="0" borderId="21" xfId="2" applyFont="1" applyBorder="1" applyAlignment="1">
      <alignment horizontal="center" vertical="center"/>
    </xf>
    <xf numFmtId="0" fontId="59" fillId="0" borderId="27" xfId="0" applyFont="1" applyBorder="1" applyAlignment="1">
      <alignment horizontal="center" vertical="center" wrapText="1"/>
    </xf>
    <xf numFmtId="0" fontId="59" fillId="0" borderId="21" xfId="0" applyFont="1" applyBorder="1" applyAlignment="1">
      <alignment horizontal="center" vertical="center" wrapText="1"/>
    </xf>
    <xf numFmtId="9" fontId="59" fillId="0" borderId="26" xfId="2" applyFont="1" applyBorder="1" applyAlignment="1">
      <alignment horizontal="center" vertical="center"/>
    </xf>
    <xf numFmtId="0" fontId="59" fillId="5" borderId="113" xfId="14" applyFont="1" applyFill="1" applyBorder="1" applyAlignment="1">
      <alignment horizontal="center" vertical="center" wrapText="1"/>
    </xf>
    <xf numFmtId="0" fontId="59" fillId="5" borderId="39" xfId="14" applyFont="1" applyFill="1" applyBorder="1" applyAlignment="1">
      <alignment horizontal="center" vertical="center" wrapText="1"/>
    </xf>
    <xf numFmtId="0" fontId="59" fillId="0" borderId="26" xfId="0" applyFont="1" applyBorder="1" applyAlignment="1">
      <alignment horizontal="center" vertical="center" wrapText="1"/>
    </xf>
    <xf numFmtId="0" fontId="59" fillId="5" borderId="114" xfId="14" applyFont="1" applyFill="1" applyBorder="1" applyAlignment="1">
      <alignment horizontal="center" vertical="center" wrapText="1"/>
    </xf>
    <xf numFmtId="0" fontId="63" fillId="13" borderId="39" xfId="11" applyFont="1" applyFill="1" applyBorder="1" applyAlignment="1">
      <alignment vertical="center" wrapText="1"/>
    </xf>
    <xf numFmtId="0" fontId="63" fillId="13" borderId="0" xfId="11" applyFont="1" applyFill="1" applyBorder="1" applyAlignment="1">
      <alignment vertical="center" wrapText="1"/>
    </xf>
    <xf numFmtId="9" fontId="59" fillId="0" borderId="27" xfId="0" applyNumberFormat="1" applyFont="1" applyBorder="1" applyAlignment="1">
      <alignment horizontal="center" vertical="center" wrapText="1"/>
    </xf>
    <xf numFmtId="9" fontId="59" fillId="0" borderId="27" xfId="0" applyNumberFormat="1" applyFont="1" applyBorder="1" applyAlignment="1">
      <alignment horizontal="center" vertical="center"/>
    </xf>
    <xf numFmtId="0" fontId="59" fillId="0" borderId="27" xfId="0" applyFont="1" applyBorder="1"/>
    <xf numFmtId="0" fontId="10" fillId="7" borderId="17" xfId="0" applyFont="1" applyFill="1" applyBorder="1" applyAlignment="1">
      <alignment horizontal="left" vertical="top" wrapText="1"/>
    </xf>
    <xf numFmtId="0" fontId="10" fillId="7" borderId="9" xfId="0" applyFont="1" applyFill="1" applyBorder="1" applyAlignment="1">
      <alignment horizontal="left" vertical="top" wrapText="1"/>
    </xf>
    <xf numFmtId="0" fontId="10" fillId="7" borderId="62" xfId="0" applyFont="1" applyFill="1" applyBorder="1" applyAlignment="1">
      <alignment horizontal="left" vertical="top" wrapText="1"/>
    </xf>
    <xf numFmtId="0" fontId="10" fillId="7" borderId="61" xfId="0" applyFont="1" applyFill="1" applyBorder="1" applyAlignment="1">
      <alignment horizontal="left" vertical="top" wrapText="1"/>
    </xf>
    <xf numFmtId="0" fontId="63" fillId="26" borderId="36" xfId="0" applyFont="1" applyFill="1" applyBorder="1" applyAlignment="1">
      <alignment horizontal="center" vertical="center"/>
    </xf>
    <xf numFmtId="0" fontId="63" fillId="0" borderId="112" xfId="0" applyFont="1" applyBorder="1" applyAlignment="1">
      <alignment horizontal="center" vertical="center"/>
    </xf>
    <xf numFmtId="0" fontId="63" fillId="26" borderId="111" xfId="0" applyFont="1" applyFill="1" applyBorder="1" applyAlignment="1">
      <alignment horizontal="center" vertical="center"/>
    </xf>
    <xf numFmtId="0" fontId="64" fillId="0" borderId="26" xfId="0" applyFont="1" applyBorder="1" applyAlignment="1">
      <alignment horizontal="center" vertical="center"/>
    </xf>
    <xf numFmtId="0" fontId="63" fillId="26" borderId="111" xfId="0" applyFont="1" applyFill="1" applyBorder="1" applyAlignment="1">
      <alignment horizontal="center" vertical="center" wrapText="1"/>
    </xf>
    <xf numFmtId="0" fontId="63" fillId="26" borderId="26" xfId="0" applyFont="1" applyFill="1" applyBorder="1" applyAlignment="1">
      <alignment horizontal="center" vertical="center" wrapText="1"/>
    </xf>
    <xf numFmtId="0" fontId="64" fillId="0" borderId="26" xfId="0" applyFont="1" applyBorder="1" applyAlignment="1">
      <alignment horizontal="center" vertical="center" wrapText="1"/>
    </xf>
    <xf numFmtId="0" fontId="63" fillId="26" borderId="59" xfId="0" applyFont="1" applyFill="1" applyBorder="1" applyAlignment="1">
      <alignment horizontal="center" vertical="center"/>
    </xf>
    <xf numFmtId="0" fontId="63" fillId="26" borderId="68" xfId="0" applyFont="1" applyFill="1" applyBorder="1" applyAlignment="1">
      <alignment horizontal="center" vertical="center"/>
    </xf>
    <xf numFmtId="0" fontId="64" fillId="0" borderId="68" xfId="0" applyFont="1" applyBorder="1" applyAlignment="1">
      <alignment horizontal="center" vertical="center"/>
    </xf>
    <xf numFmtId="0" fontId="64" fillId="0" borderId="69" xfId="0" applyFont="1" applyBorder="1" applyAlignment="1">
      <alignment horizontal="center" vertical="center"/>
    </xf>
    <xf numFmtId="0" fontId="63" fillId="26" borderId="28" xfId="0" applyFont="1" applyFill="1" applyBorder="1" applyAlignment="1">
      <alignment horizontal="center" vertical="center" wrapText="1"/>
    </xf>
    <xf numFmtId="0" fontId="63" fillId="26" borderId="111" xfId="0" applyFont="1" applyFill="1" applyBorder="1" applyAlignment="1">
      <alignment horizontal="left" vertical="center"/>
    </xf>
    <xf numFmtId="0" fontId="64" fillId="0" borderId="26" xfId="0" applyFont="1" applyBorder="1" applyAlignment="1">
      <alignment horizontal="left" vertical="center"/>
    </xf>
    <xf numFmtId="0" fontId="88" fillId="4" borderId="114" xfId="0" applyFont="1" applyFill="1" applyBorder="1" applyAlignment="1">
      <alignment horizontal="left" vertical="center" wrapText="1"/>
    </xf>
    <xf numFmtId="0" fontId="84" fillId="4" borderId="123" xfId="0" applyFont="1" applyFill="1" applyBorder="1" applyAlignment="1">
      <alignment horizontal="left"/>
    </xf>
    <xf numFmtId="0" fontId="84" fillId="4" borderId="124" xfId="0" applyFont="1" applyFill="1" applyBorder="1" applyAlignment="1">
      <alignment horizontal="left"/>
    </xf>
    <xf numFmtId="0" fontId="88" fillId="4" borderId="122" xfId="0" applyFont="1" applyFill="1" applyBorder="1" applyAlignment="1">
      <alignment horizontal="left" vertical="center" wrapText="1"/>
    </xf>
    <xf numFmtId="0" fontId="84" fillId="4" borderId="23" xfId="0" applyFont="1" applyFill="1" applyBorder="1" applyAlignment="1">
      <alignment horizontal="left" vertical="center"/>
    </xf>
    <xf numFmtId="0" fontId="84" fillId="4" borderId="24" xfId="0" applyFont="1" applyFill="1" applyBorder="1" applyAlignment="1">
      <alignment horizontal="left" vertical="center"/>
    </xf>
    <xf numFmtId="0" fontId="63" fillId="13" borderId="27" xfId="0" applyFont="1" applyFill="1" applyBorder="1" applyAlignment="1">
      <alignment horizontal="left" vertical="center"/>
    </xf>
    <xf numFmtId="0" fontId="86" fillId="0" borderId="41" xfId="0" applyFont="1" applyBorder="1" applyAlignment="1">
      <alignment horizontal="left" vertical="center" wrapText="1"/>
    </xf>
    <xf numFmtId="0" fontId="86" fillId="0" borderId="71" xfId="0" applyFont="1" applyBorder="1" applyAlignment="1">
      <alignment horizontal="left" vertical="center" wrapText="1"/>
    </xf>
    <xf numFmtId="0" fontId="86" fillId="0" borderId="27" xfId="0" applyFont="1" applyBorder="1" applyAlignment="1">
      <alignment horizontal="center" vertical="center" wrapText="1"/>
    </xf>
    <xf numFmtId="0" fontId="86" fillId="0" borderId="25" xfId="0" applyFont="1" applyBorder="1" applyAlignment="1">
      <alignment horizontal="center" vertical="center" wrapText="1"/>
    </xf>
    <xf numFmtId="0" fontId="86" fillId="0" borderId="29" xfId="0" applyFont="1" applyBorder="1" applyAlignment="1">
      <alignment horizontal="center" vertical="center" wrapText="1"/>
    </xf>
    <xf numFmtId="0" fontId="86" fillId="0" borderId="64" xfId="0" applyFont="1" applyBorder="1" applyAlignment="1">
      <alignment horizontal="left" vertical="center" wrapText="1"/>
    </xf>
    <xf numFmtId="0" fontId="86" fillId="0" borderId="65" xfId="0" applyFont="1" applyBorder="1" applyAlignment="1">
      <alignment horizontal="left" vertical="center" wrapText="1"/>
    </xf>
    <xf numFmtId="0" fontId="86" fillId="0" borderId="21" xfId="0" applyFont="1" applyBorder="1" applyAlignment="1">
      <alignment horizontal="center" vertical="center" wrapText="1"/>
    </xf>
    <xf numFmtId="0" fontId="86" fillId="0" borderId="26" xfId="0" applyFont="1" applyBorder="1" applyAlignment="1">
      <alignment horizontal="center" vertical="center" wrapText="1"/>
    </xf>
    <xf numFmtId="0" fontId="86" fillId="0" borderId="63" xfId="0" applyFont="1" applyBorder="1" applyAlignment="1">
      <alignment horizontal="left" vertical="center" wrapText="1"/>
    </xf>
    <xf numFmtId="0" fontId="84" fillId="0" borderId="21" xfId="0" applyFont="1" applyBorder="1" applyAlignment="1">
      <alignment horizontal="center" vertical="center" wrapText="1"/>
    </xf>
    <xf numFmtId="0" fontId="84" fillId="0" borderId="28" xfId="0" applyFont="1" applyBorder="1" applyAlignment="1">
      <alignment horizontal="center" vertical="center" wrapText="1"/>
    </xf>
    <xf numFmtId="0" fontId="84" fillId="0" borderId="26" xfId="0" applyFont="1" applyBorder="1" applyAlignment="1">
      <alignment horizontal="center" vertical="center" wrapText="1"/>
    </xf>
    <xf numFmtId="0" fontId="86" fillId="0" borderId="21" xfId="0" applyFont="1" applyBorder="1" applyAlignment="1">
      <alignment horizontal="center" vertical="center"/>
    </xf>
    <xf numFmtId="0" fontId="86" fillId="0" borderId="28" xfId="0" applyFont="1" applyBorder="1" applyAlignment="1">
      <alignment horizontal="center" vertical="center"/>
    </xf>
    <xf numFmtId="0" fontId="86" fillId="0" borderId="26" xfId="0" applyFont="1" applyBorder="1" applyAlignment="1">
      <alignment horizontal="center" vertical="center"/>
    </xf>
    <xf numFmtId="0" fontId="86" fillId="0" borderId="43" xfId="0" applyFont="1" applyBorder="1" applyAlignment="1">
      <alignment horizontal="left" vertical="center" wrapText="1"/>
    </xf>
    <xf numFmtId="0" fontId="84" fillId="0" borderId="43" xfId="0" applyFont="1" applyBorder="1" applyAlignment="1">
      <alignment horizontal="left" vertical="center" wrapText="1"/>
    </xf>
    <xf numFmtId="0" fontId="84" fillId="0" borderId="45" xfId="0" applyFont="1" applyBorder="1" applyAlignment="1">
      <alignment horizontal="left" vertical="center" wrapText="1"/>
    </xf>
    <xf numFmtId="9" fontId="84" fillId="0" borderId="21" xfId="0" applyNumberFormat="1" applyFont="1" applyBorder="1" applyAlignment="1">
      <alignment horizontal="center" vertical="center" wrapText="1"/>
    </xf>
    <xf numFmtId="9" fontId="84" fillId="0" borderId="28" xfId="0" applyNumberFormat="1" applyFont="1" applyBorder="1" applyAlignment="1">
      <alignment horizontal="center" vertical="center" wrapText="1"/>
    </xf>
    <xf numFmtId="9" fontId="84" fillId="0" borderId="26" xfId="0" applyNumberFormat="1" applyFont="1" applyBorder="1" applyAlignment="1">
      <alignment horizontal="center" vertical="center" wrapText="1"/>
    </xf>
    <xf numFmtId="0" fontId="63" fillId="27" borderId="22" xfId="0" applyFont="1" applyFill="1" applyBorder="1" applyAlignment="1">
      <alignment horizontal="left" vertical="top"/>
    </xf>
    <xf numFmtId="0" fontId="63" fillId="27" borderId="23" xfId="0" applyFont="1" applyFill="1" applyBorder="1" applyAlignment="1">
      <alignment horizontal="left" vertical="top"/>
    </xf>
    <xf numFmtId="0" fontId="63" fillId="27" borderId="24" xfId="0" applyFont="1" applyFill="1" applyBorder="1" applyAlignment="1">
      <alignment horizontal="left" vertical="top"/>
    </xf>
    <xf numFmtId="0" fontId="63" fillId="5" borderId="0" xfId="0" applyFont="1" applyFill="1" applyAlignment="1">
      <alignment horizontal="left" vertical="top"/>
    </xf>
    <xf numFmtId="0" fontId="63" fillId="27" borderId="0" xfId="0" applyFont="1" applyFill="1" applyAlignment="1">
      <alignment horizontal="left" vertical="top"/>
    </xf>
    <xf numFmtId="0" fontId="11" fillId="9" borderId="58" xfId="0" applyFont="1" applyFill="1" applyBorder="1" applyAlignment="1">
      <alignment horizontal="center" vertical="center" wrapText="1"/>
    </xf>
    <xf numFmtId="0" fontId="14" fillId="0" borderId="21" xfId="0" applyFont="1" applyBorder="1" applyAlignment="1">
      <alignment horizontal="center" vertical="center" wrapText="1"/>
    </xf>
    <xf numFmtId="0" fontId="11" fillId="9" borderId="119" xfId="0" applyFont="1" applyFill="1" applyBorder="1" applyAlignment="1">
      <alignment horizontal="center" vertical="center" wrapText="1"/>
    </xf>
    <xf numFmtId="0" fontId="14" fillId="0" borderId="120" xfId="0" applyFont="1" applyBorder="1" applyAlignment="1">
      <alignment horizontal="center" vertical="center" wrapText="1"/>
    </xf>
    <xf numFmtId="0" fontId="81" fillId="26" borderId="25" xfId="0" applyFont="1" applyFill="1" applyBorder="1" applyAlignment="1">
      <alignment horizontal="left" vertical="top" wrapText="1"/>
    </xf>
    <xf numFmtId="0" fontId="82" fillId="0" borderId="92" xfId="0" applyFont="1" applyBorder="1" applyAlignment="1">
      <alignment horizontal="left" vertical="top" wrapText="1"/>
    </xf>
    <xf numFmtId="0" fontId="63" fillId="13" borderId="27" xfId="0" applyFont="1" applyFill="1" applyBorder="1" applyAlignment="1">
      <alignment horizontal="left" vertical="center" wrapText="1"/>
    </xf>
    <xf numFmtId="0" fontId="63" fillId="13" borderId="22" xfId="0" applyFont="1" applyFill="1" applyBorder="1" applyAlignment="1">
      <alignment horizontal="left" vertical="center" wrapText="1"/>
    </xf>
    <xf numFmtId="0" fontId="63" fillId="13" borderId="23" xfId="0" applyFont="1" applyFill="1" applyBorder="1" applyAlignment="1">
      <alignment horizontal="left" vertical="center" wrapText="1"/>
    </xf>
    <xf numFmtId="0" fontId="63" fillId="13" borderId="24" xfId="0" applyFont="1" applyFill="1" applyBorder="1" applyAlignment="1">
      <alignment horizontal="left" vertical="center" wrapText="1"/>
    </xf>
    <xf numFmtId="0" fontId="11" fillId="9" borderId="57" xfId="0" applyFont="1" applyFill="1" applyBorder="1" applyAlignment="1">
      <alignment horizontal="center" vertical="center" wrapText="1"/>
    </xf>
    <xf numFmtId="0" fontId="14" fillId="0" borderId="54" xfId="0" applyFont="1" applyBorder="1" applyAlignment="1">
      <alignment horizontal="center" vertical="center" wrapText="1"/>
    </xf>
    <xf numFmtId="0" fontId="11" fillId="9" borderId="59" xfId="0" applyFont="1" applyFill="1" applyBorder="1" applyAlignment="1">
      <alignment horizontal="center" vertical="center" wrapText="1"/>
    </xf>
    <xf numFmtId="0" fontId="11" fillId="9" borderId="68" xfId="0" applyFont="1" applyFill="1" applyBorder="1" applyAlignment="1">
      <alignment horizontal="center" vertical="center" wrapText="1"/>
    </xf>
    <xf numFmtId="0" fontId="11" fillId="9" borderId="69" xfId="0" applyFont="1" applyFill="1" applyBorder="1" applyAlignment="1">
      <alignment horizontal="center" vertical="center" wrapText="1"/>
    </xf>
    <xf numFmtId="0" fontId="0" fillId="0" borderId="0" xfId="0"/>
    <xf numFmtId="0" fontId="97" fillId="5" borderId="41" xfId="0" applyFont="1" applyFill="1" applyBorder="1" applyAlignment="1">
      <alignment horizontal="left" vertical="center" wrapText="1"/>
    </xf>
    <xf numFmtId="0" fontId="97" fillId="5" borderId="43" xfId="0" applyFont="1" applyFill="1" applyBorder="1" applyAlignment="1">
      <alignment horizontal="left" vertical="center" wrapText="1"/>
    </xf>
    <xf numFmtId="0" fontId="97" fillId="5" borderId="45" xfId="0" applyFont="1" applyFill="1" applyBorder="1" applyAlignment="1">
      <alignment horizontal="left" vertical="center" wrapText="1"/>
    </xf>
    <xf numFmtId="0" fontId="86" fillId="0" borderId="85" xfId="0" applyFont="1" applyBorder="1" applyAlignment="1">
      <alignment horizontal="center" vertical="center" wrapText="1"/>
    </xf>
    <xf numFmtId="0" fontId="86" fillId="0" borderId="92" xfId="0" applyFont="1" applyBorder="1" applyAlignment="1">
      <alignment horizontal="center" vertical="center"/>
    </xf>
    <xf numFmtId="0" fontId="86" fillId="0" borderId="93" xfId="0" applyFont="1" applyBorder="1" applyAlignment="1">
      <alignment horizontal="center" vertical="center"/>
    </xf>
    <xf numFmtId="9" fontId="86" fillId="0" borderId="137" xfId="0" applyNumberFormat="1" applyFont="1" applyBorder="1" applyAlignment="1">
      <alignment horizontal="left" vertical="center" wrapText="1"/>
    </xf>
    <xf numFmtId="0" fontId="86" fillId="0" borderId="130" xfId="0" applyFont="1" applyBorder="1" applyAlignment="1">
      <alignment horizontal="left" vertical="center"/>
    </xf>
    <xf numFmtId="0" fontId="86" fillId="0" borderId="60" xfId="0" applyFont="1" applyBorder="1" applyAlignment="1">
      <alignment horizontal="left" vertical="center"/>
    </xf>
    <xf numFmtId="0" fontId="98" fillId="28" borderId="56" xfId="0" applyFont="1" applyFill="1" applyBorder="1" applyAlignment="1">
      <alignment horizontal="left" vertical="top"/>
    </xf>
    <xf numFmtId="0" fontId="98" fillId="28" borderId="16" xfId="0" applyFont="1" applyFill="1" applyBorder="1" applyAlignment="1">
      <alignment horizontal="left" vertical="top"/>
    </xf>
    <xf numFmtId="0" fontId="98" fillId="28" borderId="138" xfId="0" applyFont="1" applyFill="1" applyBorder="1" applyAlignment="1">
      <alignment horizontal="left" vertical="top"/>
    </xf>
    <xf numFmtId="0" fontId="98" fillId="28" borderId="139" xfId="0" applyFont="1" applyFill="1" applyBorder="1" applyAlignment="1">
      <alignment horizontal="left" vertical="top"/>
    </xf>
    <xf numFmtId="9" fontId="86" fillId="0" borderId="134" xfId="2" applyFont="1" applyBorder="1" applyAlignment="1">
      <alignment horizontal="left" vertical="center" wrapText="1"/>
    </xf>
    <xf numFmtId="9" fontId="86" fillId="0" borderId="130" xfId="2" applyFont="1" applyBorder="1" applyAlignment="1">
      <alignment horizontal="left" vertical="center"/>
    </xf>
    <xf numFmtId="9" fontId="86" fillId="0" borderId="60" xfId="2" applyFont="1" applyBorder="1" applyAlignment="1">
      <alignment horizontal="left" vertical="center"/>
    </xf>
    <xf numFmtId="0" fontId="97" fillId="5" borderId="41" xfId="0" applyFont="1" applyFill="1" applyBorder="1" applyAlignment="1">
      <alignment horizontal="center" vertical="center" wrapText="1"/>
    </xf>
    <xf numFmtId="0" fontId="97" fillId="5" borderId="43" xfId="0" applyFont="1" applyFill="1" applyBorder="1" applyAlignment="1">
      <alignment horizontal="center" vertical="center" wrapText="1"/>
    </xf>
    <xf numFmtId="0" fontId="97" fillId="5" borderId="45" xfId="0" applyFont="1" applyFill="1" applyBorder="1" applyAlignment="1">
      <alignment horizontal="center" vertical="center" wrapText="1"/>
    </xf>
    <xf numFmtId="9" fontId="86" fillId="0" borderId="130" xfId="0" applyNumberFormat="1" applyFont="1" applyBorder="1" applyAlignment="1">
      <alignment horizontal="left" vertical="center" wrapText="1"/>
    </xf>
    <xf numFmtId="0" fontId="86" fillId="0" borderId="88" xfId="0" applyFont="1" applyBorder="1" applyAlignment="1">
      <alignment horizontal="center" vertical="center" wrapText="1"/>
    </xf>
    <xf numFmtId="0" fontId="86" fillId="0" borderId="99" xfId="0" applyFont="1" applyBorder="1" applyAlignment="1">
      <alignment horizontal="center" vertical="center"/>
    </xf>
    <xf numFmtId="0" fontId="86" fillId="0" borderId="89" xfId="0" applyFont="1" applyBorder="1" applyAlignment="1">
      <alignment horizontal="center" vertical="center"/>
    </xf>
    <xf numFmtId="9" fontId="86" fillId="0" borderId="134" xfId="0" applyNumberFormat="1" applyFont="1" applyBorder="1" applyAlignment="1">
      <alignment horizontal="left" vertical="center" wrapText="1"/>
    </xf>
    <xf numFmtId="0" fontId="98" fillId="28" borderId="56" xfId="0" applyFont="1" applyFill="1" applyBorder="1" applyAlignment="1">
      <alignment horizontal="left" vertical="top" wrapText="1"/>
    </xf>
    <xf numFmtId="0" fontId="98" fillId="28" borderId="16" xfId="0" applyFont="1" applyFill="1" applyBorder="1" applyAlignment="1">
      <alignment horizontal="left" vertical="top" wrapText="1"/>
    </xf>
    <xf numFmtId="0" fontId="95" fillId="13" borderId="136" xfId="11" applyFont="1" applyFill="1" applyBorder="1" applyAlignment="1">
      <alignment horizontal="left" vertical="center" wrapText="1"/>
    </xf>
    <xf numFmtId="0" fontId="95" fillId="13" borderId="9" xfId="11" applyFont="1" applyFill="1" applyBorder="1" applyAlignment="1">
      <alignment horizontal="left" vertical="center" wrapText="1"/>
    </xf>
    <xf numFmtId="0" fontId="95" fillId="13" borderId="51" xfId="11" applyFont="1" applyFill="1" applyBorder="1" applyAlignment="1">
      <alignment horizontal="left" vertical="center" wrapText="1"/>
    </xf>
    <xf numFmtId="0" fontId="86" fillId="0" borderId="92" xfId="0" applyFont="1" applyBorder="1" applyAlignment="1">
      <alignment horizontal="center" vertical="center" wrapText="1"/>
    </xf>
    <xf numFmtId="0" fontId="86" fillId="0" borderId="93" xfId="0" applyFont="1" applyBorder="1" applyAlignment="1">
      <alignment horizontal="center" vertical="center" wrapText="1"/>
    </xf>
    <xf numFmtId="0" fontId="86" fillId="0" borderId="29" xfId="0" applyFont="1" applyBorder="1" applyAlignment="1">
      <alignment horizontal="center" vertical="center"/>
    </xf>
    <xf numFmtId="9" fontId="86" fillId="0" borderId="35" xfId="0" applyNumberFormat="1" applyFont="1" applyBorder="1" applyAlignment="1">
      <alignment horizontal="center" vertical="center" wrapText="1"/>
    </xf>
    <xf numFmtId="0" fontId="86" fillId="0" borderId="35" xfId="0" applyFont="1" applyBorder="1" applyAlignment="1">
      <alignment horizontal="center" vertical="center" wrapText="1"/>
    </xf>
    <xf numFmtId="0" fontId="86" fillId="0" borderId="82" xfId="0" applyFont="1" applyBorder="1" applyAlignment="1">
      <alignment horizontal="center" vertical="center" wrapText="1"/>
    </xf>
    <xf numFmtId="9" fontId="86" fillId="0" borderId="35" xfId="0" applyNumberFormat="1" applyFont="1" applyBorder="1" applyAlignment="1">
      <alignment horizontal="left" vertical="center" wrapText="1"/>
    </xf>
    <xf numFmtId="0" fontId="86" fillId="0" borderId="35" xfId="0" applyFont="1" applyBorder="1" applyAlignment="1">
      <alignment horizontal="left" vertical="center" wrapText="1"/>
    </xf>
    <xf numFmtId="0" fontId="95" fillId="13" borderId="132" xfId="11" applyFont="1" applyFill="1" applyBorder="1" applyAlignment="1">
      <alignment horizontal="left" vertical="center" wrapText="1"/>
    </xf>
    <xf numFmtId="0" fontId="95" fillId="13" borderId="23" xfId="11" applyFont="1" applyFill="1" applyBorder="1" applyAlignment="1">
      <alignment horizontal="left" vertical="center" wrapText="1"/>
    </xf>
    <xf numFmtId="0" fontId="95" fillId="13" borderId="52" xfId="11" applyFont="1" applyFill="1" applyBorder="1" applyAlignment="1">
      <alignment horizontal="left" vertical="center" wrapText="1"/>
    </xf>
    <xf numFmtId="9" fontId="86" fillId="0" borderId="135" xfId="2" applyFont="1" applyBorder="1" applyAlignment="1">
      <alignment horizontal="left" vertical="center"/>
    </xf>
    <xf numFmtId="9" fontId="97" fillId="0" borderId="35" xfId="0" applyNumberFormat="1" applyFont="1" applyBorder="1" applyAlignment="1">
      <alignment horizontal="left" vertical="center" wrapText="1"/>
    </xf>
    <xf numFmtId="0" fontId="86" fillId="0" borderId="35" xfId="0" applyFont="1" applyBorder="1" applyAlignment="1">
      <alignment horizontal="left" wrapText="1"/>
    </xf>
    <xf numFmtId="0" fontId="97" fillId="0" borderId="41" xfId="0" applyFont="1" applyBorder="1" applyAlignment="1">
      <alignment horizontal="left" vertical="center" wrapText="1"/>
    </xf>
    <xf numFmtId="0" fontId="97" fillId="0" borderId="45" xfId="0" applyFont="1" applyBorder="1" applyAlignment="1">
      <alignment horizontal="left" vertical="center" wrapText="1"/>
    </xf>
    <xf numFmtId="9" fontId="86" fillId="0" borderId="129" xfId="0" applyNumberFormat="1" applyFont="1" applyBorder="1" applyAlignment="1">
      <alignment horizontal="left" vertical="center" wrapText="1"/>
    </xf>
    <xf numFmtId="0" fontId="86" fillId="0" borderId="133" xfId="0" applyFont="1" applyBorder="1" applyAlignment="1">
      <alignment horizontal="left" vertical="center" wrapText="1"/>
    </xf>
    <xf numFmtId="0" fontId="97" fillId="0" borderId="43" xfId="0" applyFont="1" applyBorder="1" applyAlignment="1">
      <alignment horizontal="left" vertical="center" wrapText="1"/>
    </xf>
    <xf numFmtId="0" fontId="86" fillId="0" borderId="129" xfId="0" applyFont="1" applyBorder="1" applyAlignment="1">
      <alignment horizontal="left" vertical="center" wrapText="1"/>
    </xf>
    <xf numFmtId="0" fontId="97" fillId="5" borderId="50" xfId="0" applyFont="1" applyFill="1" applyBorder="1" applyAlignment="1">
      <alignment horizontal="left" vertical="center" wrapText="1"/>
    </xf>
    <xf numFmtId="0" fontId="86" fillId="0" borderId="80" xfId="0" applyFont="1" applyBorder="1" applyAlignment="1">
      <alignment horizontal="center" vertical="center" wrapText="1"/>
    </xf>
    <xf numFmtId="0" fontId="86" fillId="0" borderId="15" xfId="0" applyFont="1" applyBorder="1" applyAlignment="1">
      <alignment horizontal="center" vertical="center" wrapText="1"/>
    </xf>
    <xf numFmtId="0" fontId="86" fillId="0" borderId="16" xfId="0" applyFont="1" applyBorder="1" applyAlignment="1">
      <alignment horizontal="center" vertical="center" wrapText="1"/>
    </xf>
    <xf numFmtId="0" fontId="86" fillId="0" borderId="130" xfId="0" applyFont="1" applyBorder="1" applyAlignment="1">
      <alignment horizontal="left" vertical="center" wrapText="1"/>
    </xf>
    <xf numFmtId="0" fontId="86" fillId="0" borderId="60" xfId="0" applyFont="1" applyBorder="1" applyAlignment="1">
      <alignment horizontal="left" vertical="center" wrapText="1"/>
    </xf>
    <xf numFmtId="0" fontId="98" fillId="12" borderId="122" xfId="0" applyFont="1" applyFill="1" applyBorder="1" applyAlignment="1">
      <alignment horizontal="left" vertical="center" wrapText="1"/>
    </xf>
    <xf numFmtId="0" fontId="98" fillId="12" borderId="131" xfId="0" applyFont="1" applyFill="1" applyBorder="1" applyAlignment="1">
      <alignment horizontal="left" vertical="center" wrapText="1"/>
    </xf>
    <xf numFmtId="0" fontId="86" fillId="0" borderId="120" xfId="0" applyFont="1" applyBorder="1" applyAlignment="1">
      <alignment horizontal="left" vertical="center" wrapText="1"/>
    </xf>
    <xf numFmtId="0" fontId="95" fillId="13" borderId="54" xfId="11" applyFont="1" applyFill="1" applyBorder="1" applyAlignment="1">
      <alignment horizontal="left" vertical="center" wrapText="1"/>
    </xf>
    <xf numFmtId="0" fontId="95" fillId="13" borderId="27" xfId="11" applyFont="1" applyFill="1" applyBorder="1" applyAlignment="1">
      <alignment horizontal="left" vertical="center" wrapText="1"/>
    </xf>
    <xf numFmtId="0" fontId="95" fillId="13" borderId="35" xfId="11" applyFont="1" applyFill="1" applyBorder="1" applyAlignment="1">
      <alignment horizontal="left" vertical="center" wrapText="1"/>
    </xf>
    <xf numFmtId="0" fontId="92" fillId="26" borderId="36" xfId="0" applyFont="1" applyFill="1" applyBorder="1" applyAlignment="1">
      <alignment horizontal="center" vertical="center"/>
    </xf>
    <xf numFmtId="0" fontId="92" fillId="0" borderId="112" xfId="0" applyFont="1" applyBorder="1" applyAlignment="1">
      <alignment horizontal="center" vertical="center"/>
    </xf>
    <xf numFmtId="0" fontId="92" fillId="26" borderId="111" xfId="0" applyFont="1" applyFill="1" applyBorder="1" applyAlignment="1">
      <alignment horizontal="center" vertical="center"/>
    </xf>
    <xf numFmtId="0" fontId="93" fillId="0" borderId="26" xfId="0" applyFont="1" applyBorder="1" applyAlignment="1">
      <alignment horizontal="center" vertical="center"/>
    </xf>
    <xf numFmtId="0" fontId="92" fillId="26" borderId="111" xfId="0" applyFont="1" applyFill="1" applyBorder="1" applyAlignment="1">
      <alignment horizontal="center" vertical="center" wrapText="1"/>
    </xf>
    <xf numFmtId="0" fontId="92" fillId="0" borderId="26" xfId="0" applyFont="1" applyBorder="1" applyAlignment="1">
      <alignment horizontal="center" vertical="center" wrapText="1"/>
    </xf>
    <xf numFmtId="0" fontId="93" fillId="0" borderId="26" xfId="0" applyFont="1" applyBorder="1" applyAlignment="1">
      <alignment horizontal="center" vertical="center" wrapText="1"/>
    </xf>
    <xf numFmtId="0" fontId="92" fillId="26" borderId="59" xfId="0" applyFont="1" applyFill="1" applyBorder="1" applyAlignment="1">
      <alignment horizontal="center" vertical="center"/>
    </xf>
    <xf numFmtId="0" fontId="92" fillId="26" borderId="68" xfId="0" applyFont="1" applyFill="1" applyBorder="1" applyAlignment="1">
      <alignment horizontal="center" vertical="center"/>
    </xf>
    <xf numFmtId="0" fontId="93" fillId="0" borderId="68" xfId="0" applyFont="1" applyBorder="1" applyAlignment="1">
      <alignment horizontal="center" vertical="center"/>
    </xf>
    <xf numFmtId="0" fontId="93" fillId="0" borderId="69" xfId="0" applyFont="1" applyBorder="1" applyAlignment="1">
      <alignment horizontal="center" vertical="center"/>
    </xf>
    <xf numFmtId="0" fontId="92" fillId="26" borderId="128" xfId="0" applyFont="1" applyFill="1" applyBorder="1" applyAlignment="1">
      <alignment horizontal="center" vertical="center"/>
    </xf>
    <xf numFmtId="0" fontId="93" fillId="0" borderId="121" xfId="0" applyFont="1" applyBorder="1" applyAlignment="1">
      <alignment horizontal="center" vertical="center"/>
    </xf>
    <xf numFmtId="0" fontId="98" fillId="12" borderId="27" xfId="0" applyFont="1" applyFill="1" applyBorder="1" applyAlignment="1">
      <alignment horizontal="left" vertical="center" wrapText="1"/>
    </xf>
    <xf numFmtId="0" fontId="28" fillId="0" borderId="55" xfId="0" applyFont="1" applyBorder="1" applyAlignment="1">
      <alignment wrapText="1"/>
    </xf>
    <xf numFmtId="0" fontId="59" fillId="5" borderId="41" xfId="0" applyFont="1" applyFill="1" applyBorder="1" applyAlignment="1">
      <alignment horizontal="left" vertical="center" wrapText="1"/>
    </xf>
    <xf numFmtId="0" fontId="59" fillId="5" borderId="43" xfId="0" applyFont="1" applyFill="1" applyBorder="1" applyAlignment="1">
      <alignment horizontal="left" vertical="center" wrapText="1"/>
    </xf>
    <xf numFmtId="0" fontId="19" fillId="0" borderId="21" xfId="0" applyFont="1" applyBorder="1" applyAlignment="1">
      <alignment horizontal="left" vertical="center" wrapText="1"/>
    </xf>
    <xf numFmtId="0" fontId="59" fillId="0" borderId="28" xfId="0" applyFont="1" applyBorder="1" applyAlignment="1">
      <alignment horizontal="left" vertical="center"/>
    </xf>
    <xf numFmtId="0" fontId="59" fillId="0" borderId="26" xfId="0" applyFont="1" applyBorder="1" applyAlignment="1">
      <alignment horizontal="left" vertical="center"/>
    </xf>
    <xf numFmtId="49" fontId="19" fillId="0" borderId="21" xfId="0" applyNumberFormat="1" applyFont="1" applyBorder="1" applyAlignment="1">
      <alignment horizontal="left" vertical="center" wrapText="1"/>
    </xf>
    <xf numFmtId="49" fontId="19" fillId="0" borderId="30" xfId="1" applyNumberFormat="1" applyFont="1" applyFill="1" applyBorder="1" applyAlignment="1">
      <alignment horizontal="left" vertical="center" wrapText="1"/>
    </xf>
    <xf numFmtId="0" fontId="59" fillId="0" borderId="22" xfId="0" applyFont="1" applyBorder="1" applyAlignment="1">
      <alignment horizontal="left" vertical="center" wrapText="1"/>
    </xf>
    <xf numFmtId="49" fontId="19" fillId="0" borderId="27" xfId="1" applyNumberFormat="1" applyFont="1" applyFill="1" applyBorder="1" applyAlignment="1">
      <alignment horizontal="left" vertical="center" wrapText="1"/>
    </xf>
    <xf numFmtId="0" fontId="59" fillId="0" borderId="27" xfId="0" applyFont="1" applyBorder="1" applyAlignment="1">
      <alignment horizontal="left" vertical="center" wrapText="1"/>
    </xf>
    <xf numFmtId="0" fontId="59" fillId="0" borderId="41" xfId="0" applyFont="1" applyBorder="1" applyAlignment="1">
      <alignment horizontal="left" vertical="center" wrapText="1"/>
    </xf>
    <xf numFmtId="0" fontId="59" fillId="0" borderId="43" xfId="0" applyFont="1" applyBorder="1" applyAlignment="1">
      <alignment horizontal="left" vertical="center" wrapText="1"/>
    </xf>
    <xf numFmtId="0" fontId="59" fillId="0" borderId="45" xfId="0" applyFont="1" applyBorder="1" applyAlignment="1">
      <alignment horizontal="left" vertical="center" wrapText="1"/>
    </xf>
    <xf numFmtId="0" fontId="19" fillId="0" borderId="28" xfId="0" applyFont="1" applyBorder="1" applyAlignment="1">
      <alignment horizontal="left" vertical="center" wrapText="1"/>
    </xf>
    <xf numFmtId="0" fontId="19" fillId="0" borderId="26" xfId="0" applyFont="1" applyBorder="1" applyAlignment="1">
      <alignment horizontal="left" vertical="center" wrapText="1"/>
    </xf>
    <xf numFmtId="49" fontId="19" fillId="0" borderId="28" xfId="0" applyNumberFormat="1" applyFont="1" applyBorder="1" applyAlignment="1">
      <alignment horizontal="left" vertical="center" wrapText="1"/>
    </xf>
    <xf numFmtId="49" fontId="19" fillId="0" borderId="26" xfId="0" applyNumberFormat="1" applyFont="1" applyBorder="1" applyAlignment="1">
      <alignment horizontal="left" vertical="center" wrapText="1"/>
    </xf>
    <xf numFmtId="166" fontId="19" fillId="0" borderId="21" xfId="1" applyNumberFormat="1" applyFont="1" applyFill="1" applyBorder="1" applyAlignment="1">
      <alignment horizontal="left" vertical="center" wrapText="1"/>
    </xf>
    <xf numFmtId="49" fontId="104" fillId="0" borderId="21" xfId="0" applyNumberFormat="1" applyFont="1" applyBorder="1" applyAlignment="1">
      <alignment horizontal="left" vertical="center" wrapText="1"/>
    </xf>
    <xf numFmtId="0" fontId="95" fillId="13" borderId="39" xfId="11" applyFont="1" applyFill="1" applyBorder="1" applyAlignment="1">
      <alignment horizontal="left" vertical="center" wrapText="1"/>
    </xf>
    <xf numFmtId="0" fontId="95" fillId="13" borderId="0" xfId="11" applyFont="1" applyFill="1" applyBorder="1" applyAlignment="1">
      <alignment horizontal="left" vertical="center" wrapText="1"/>
    </xf>
    <xf numFmtId="166" fontId="19" fillId="0" borderId="27" xfId="3" applyNumberFormat="1" applyFont="1" applyFill="1" applyBorder="1" applyAlignment="1">
      <alignment horizontal="left" vertical="center" wrapText="1"/>
    </xf>
    <xf numFmtId="0" fontId="59" fillId="0" borderId="27" xfId="0" applyFont="1" applyBorder="1" applyAlignment="1">
      <alignment horizontal="left" vertical="center"/>
    </xf>
    <xf numFmtId="0" fontId="92" fillId="26" borderId="36" xfId="0" applyFont="1" applyFill="1" applyBorder="1" applyAlignment="1">
      <alignment horizontal="center" vertical="center" wrapText="1"/>
    </xf>
    <xf numFmtId="0" fontId="92" fillId="0" borderId="112" xfId="0" applyFont="1" applyBorder="1" applyAlignment="1">
      <alignment horizontal="center" vertical="center" wrapText="1"/>
    </xf>
    <xf numFmtId="0" fontId="92" fillId="26" borderId="113" xfId="0" applyFont="1" applyFill="1" applyBorder="1" applyAlignment="1">
      <alignment horizontal="center" vertical="center" wrapText="1"/>
    </xf>
    <xf numFmtId="0" fontId="92" fillId="26" borderId="142" xfId="0" applyFont="1" applyFill="1" applyBorder="1" applyAlignment="1">
      <alignment horizontal="center" vertical="center" wrapText="1"/>
    </xf>
    <xf numFmtId="0" fontId="92" fillId="26" borderId="143" xfId="0" applyFont="1" applyFill="1" applyBorder="1" applyAlignment="1">
      <alignment horizontal="center" vertical="center" wrapText="1"/>
    </xf>
    <xf numFmtId="0" fontId="59" fillId="0" borderId="21" xfId="5" applyFont="1" applyBorder="1" applyAlignment="1">
      <alignment horizontal="left" vertical="center" wrapText="1"/>
    </xf>
    <xf numFmtId="0" fontId="59" fillId="0" borderId="28" xfId="5" applyFont="1" applyBorder="1" applyAlignment="1">
      <alignment horizontal="left" vertical="center" wrapText="1"/>
    </xf>
    <xf numFmtId="0" fontId="59" fillId="4" borderId="22" xfId="5" applyFont="1" applyFill="1" applyBorder="1" applyAlignment="1">
      <alignment horizontal="left" vertical="top" wrapText="1"/>
    </xf>
    <xf numFmtId="0" fontId="59" fillId="4" borderId="24" xfId="5" applyFont="1" applyFill="1" applyBorder="1" applyAlignment="1">
      <alignment horizontal="left" vertical="top" wrapText="1"/>
    </xf>
    <xf numFmtId="0" fontId="59" fillId="0" borderId="26" xfId="5" applyFont="1" applyBorder="1" applyAlignment="1">
      <alignment horizontal="left" vertical="center" wrapText="1"/>
    </xf>
    <xf numFmtId="0" fontId="59" fillId="0" borderId="21" xfId="5" applyFont="1" applyBorder="1" applyAlignment="1">
      <alignment horizontal="left" wrapText="1"/>
    </xf>
    <xf numFmtId="0" fontId="59" fillId="0" borderId="26" xfId="5" applyFont="1" applyBorder="1" applyAlignment="1">
      <alignment horizontal="left" wrapText="1"/>
    </xf>
    <xf numFmtId="0" fontId="59" fillId="0" borderId="25" xfId="5" applyFont="1" applyBorder="1" applyAlignment="1">
      <alignment horizontal="left" vertical="center" wrapText="1"/>
    </xf>
    <xf numFmtId="0" fontId="59" fillId="0" borderId="92" xfId="5" applyFont="1" applyBorder="1" applyAlignment="1">
      <alignment horizontal="left" vertical="center" wrapText="1"/>
    </xf>
    <xf numFmtId="0" fontId="59" fillId="0" borderId="29" xfId="5" applyFont="1" applyBorder="1" applyAlignment="1">
      <alignment horizontal="left" vertical="center" wrapText="1"/>
    </xf>
    <xf numFmtId="9" fontId="59" fillId="0" borderId="21" xfId="5" applyNumberFormat="1" applyFont="1" applyBorder="1" applyAlignment="1">
      <alignment horizontal="left" vertical="center" wrapText="1"/>
    </xf>
    <xf numFmtId="0" fontId="11" fillId="9" borderId="1"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66" fillId="4" borderId="22" xfId="5" applyFont="1" applyFill="1" applyBorder="1" applyAlignment="1">
      <alignment horizontal="left" vertical="top" wrapText="1"/>
    </xf>
    <xf numFmtId="0" fontId="66" fillId="4" borderId="24" xfId="5" applyFont="1" applyFill="1" applyBorder="1" applyAlignment="1">
      <alignment horizontal="left" vertical="top" wrapText="1"/>
    </xf>
    <xf numFmtId="0" fontId="11" fillId="9" borderId="17"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97" fillId="5" borderId="27" xfId="0" applyFont="1" applyFill="1" applyBorder="1" applyAlignment="1">
      <alignment horizontal="left" vertical="center" wrapText="1"/>
    </xf>
    <xf numFmtId="0" fontId="97" fillId="5" borderId="27" xfId="0" applyFont="1" applyFill="1" applyBorder="1" applyAlignment="1">
      <alignment horizontal="left" vertical="top" wrapText="1"/>
    </xf>
    <xf numFmtId="0" fontId="97" fillId="5" borderId="27" xfId="0" applyFont="1" applyFill="1" applyBorder="1" applyAlignment="1">
      <alignment horizontal="left" vertical="top"/>
    </xf>
    <xf numFmtId="49" fontId="97" fillId="5" borderId="27" xfId="0" applyNumberFormat="1" applyFont="1" applyFill="1" applyBorder="1" applyAlignment="1">
      <alignment horizontal="center" vertical="center" wrapText="1"/>
    </xf>
    <xf numFmtId="0" fontId="62" fillId="0" borderId="0" xfId="0" applyFont="1" applyAlignment="1">
      <alignment wrapText="1"/>
    </xf>
    <xf numFmtId="0" fontId="97" fillId="5" borderId="27" xfId="0" applyFont="1" applyFill="1" applyBorder="1" applyAlignment="1">
      <alignment vertical="top" wrapText="1"/>
    </xf>
    <xf numFmtId="0" fontId="97" fillId="5" borderId="27" xfId="0" applyFont="1" applyFill="1" applyBorder="1"/>
    <xf numFmtId="49" fontId="97" fillId="5" borderId="27" xfId="0" applyNumberFormat="1" applyFont="1" applyFill="1" applyBorder="1" applyAlignment="1">
      <alignment horizontal="left" vertical="center" wrapText="1"/>
    </xf>
    <xf numFmtId="49" fontId="97" fillId="5" borderId="27" xfId="0" applyNumberFormat="1" applyFont="1" applyFill="1" applyBorder="1" applyAlignment="1">
      <alignment vertical="center"/>
    </xf>
    <xf numFmtId="49" fontId="97" fillId="5" borderId="27" xfId="0" applyNumberFormat="1" applyFont="1" applyFill="1" applyBorder="1" applyAlignment="1">
      <alignment horizontal="left" vertical="center"/>
    </xf>
    <xf numFmtId="0" fontId="97" fillId="5" borderId="27" xfId="0" applyFont="1" applyFill="1" applyBorder="1" applyAlignment="1">
      <alignment vertical="center" wrapText="1"/>
    </xf>
    <xf numFmtId="0" fontId="97" fillId="5" borderId="27" xfId="0" applyFont="1" applyFill="1" applyBorder="1" applyAlignment="1">
      <alignment vertical="center"/>
    </xf>
    <xf numFmtId="0" fontId="106" fillId="5" borderId="27" xfId="0" applyFont="1" applyFill="1" applyBorder="1" applyAlignment="1">
      <alignment vertical="top" wrapText="1"/>
    </xf>
    <xf numFmtId="49" fontId="106" fillId="5" borderId="27" xfId="0" applyNumberFormat="1" applyFont="1" applyFill="1" applyBorder="1" applyAlignment="1">
      <alignment horizontal="center" vertical="center" wrapText="1"/>
    </xf>
    <xf numFmtId="0" fontId="106" fillId="0" borderId="21" xfId="0" applyFont="1" applyBorder="1" applyAlignment="1">
      <alignment horizontal="left" vertical="center" wrapText="1"/>
    </xf>
    <xf numFmtId="0" fontId="106" fillId="0" borderId="28" xfId="0" applyFont="1" applyBorder="1" applyAlignment="1">
      <alignment horizontal="left" vertical="center"/>
    </xf>
    <xf numFmtId="0" fontId="0" fillId="0" borderId="26" xfId="0" applyBorder="1" applyAlignment="1">
      <alignment horizontal="left" vertical="center"/>
    </xf>
    <xf numFmtId="49" fontId="106" fillId="5" borderId="27" xfId="0" applyNumberFormat="1" applyFont="1" applyFill="1" applyBorder="1" applyAlignment="1">
      <alignment horizontal="left" vertical="center" wrapText="1"/>
    </xf>
    <xf numFmtId="0" fontId="106" fillId="5" borderId="27" xfId="0" applyFont="1" applyFill="1" applyBorder="1" applyAlignment="1">
      <alignment horizontal="left" vertical="top" wrapText="1"/>
    </xf>
    <xf numFmtId="0" fontId="106" fillId="5" borderId="27" xfId="0" applyFont="1" applyFill="1" applyBorder="1"/>
    <xf numFmtId="49" fontId="106" fillId="5" borderId="27" xfId="0" applyNumberFormat="1" applyFont="1" applyFill="1" applyBorder="1" applyAlignment="1">
      <alignment horizontal="left" vertical="center"/>
    </xf>
    <xf numFmtId="0" fontId="106" fillId="0" borderId="26" xfId="0" applyFont="1" applyBorder="1" applyAlignment="1">
      <alignment horizontal="left" vertical="center"/>
    </xf>
    <xf numFmtId="0" fontId="106" fillId="0" borderId="25" xfId="0" applyFont="1" applyBorder="1" applyAlignment="1">
      <alignment horizontal="left" vertical="center" wrapText="1"/>
    </xf>
    <xf numFmtId="0" fontId="106" fillId="0" borderId="92" xfId="0" applyFont="1" applyBorder="1" applyAlignment="1">
      <alignment horizontal="left" vertical="center"/>
    </xf>
    <xf numFmtId="0" fontId="106" fillId="0" borderId="29" xfId="0" applyFont="1" applyBorder="1" applyAlignment="1">
      <alignment horizontal="left" vertical="center"/>
    </xf>
    <xf numFmtId="49" fontId="106" fillId="0" borderId="27" xfId="0" applyNumberFormat="1" applyFont="1" applyBorder="1" applyAlignment="1">
      <alignment horizontal="left" vertical="center" wrapText="1"/>
    </xf>
    <xf numFmtId="49" fontId="106" fillId="0" borderId="27" xfId="0" applyNumberFormat="1" applyFont="1" applyBorder="1" applyAlignment="1">
      <alignment horizontal="left" vertical="center"/>
    </xf>
    <xf numFmtId="0" fontId="11" fillId="9" borderId="79" xfId="0" applyFont="1" applyFill="1" applyBorder="1" applyAlignment="1">
      <alignment horizontal="center" vertical="center" wrapText="1"/>
    </xf>
    <xf numFmtId="0" fontId="11" fillId="9" borderId="55" xfId="0" applyFont="1" applyFill="1" applyBorder="1" applyAlignment="1">
      <alignment horizontal="center" vertical="center" wrapText="1"/>
    </xf>
    <xf numFmtId="0" fontId="11" fillId="9" borderId="80" xfId="0" applyFont="1" applyFill="1" applyBorder="1" applyAlignment="1">
      <alignment horizontal="center" vertical="center" wrapText="1"/>
    </xf>
    <xf numFmtId="0" fontId="117" fillId="0" borderId="21" xfId="0" applyFont="1" applyBorder="1" applyAlignment="1">
      <alignment horizontal="center" vertical="top" wrapText="1"/>
    </xf>
    <xf numFmtId="0" fontId="117" fillId="0" borderId="26" xfId="0" applyFont="1" applyBorder="1" applyAlignment="1">
      <alignment horizontal="center" vertical="top" wrapText="1"/>
    </xf>
    <xf numFmtId="0" fontId="117" fillId="0" borderId="48" xfId="0" applyFont="1" applyBorder="1" applyAlignment="1">
      <alignment vertical="top" wrapText="1"/>
    </xf>
    <xf numFmtId="0" fontId="56" fillId="0" borderId="30" xfId="0" applyFont="1" applyBorder="1" applyAlignment="1">
      <alignment vertical="top" wrapText="1"/>
    </xf>
    <xf numFmtId="0" fontId="28" fillId="0" borderId="27" xfId="0" applyFont="1" applyBorder="1" applyAlignment="1">
      <alignment vertical="center" wrapText="1"/>
    </xf>
    <xf numFmtId="0" fontId="117" fillId="0" borderId="21" xfId="0" applyFont="1" applyBorder="1" applyAlignment="1">
      <alignment horizontal="center" vertical="top"/>
    </xf>
    <xf numFmtId="0" fontId="117" fillId="0" borderId="26" xfId="0" applyFont="1" applyBorder="1" applyAlignment="1">
      <alignment horizontal="center" vertical="top"/>
    </xf>
    <xf numFmtId="0" fontId="127" fillId="9" borderId="22" xfId="5" applyFont="1" applyFill="1" applyBorder="1" applyAlignment="1">
      <alignment horizontal="center" vertical="top" wrapText="1"/>
    </xf>
    <xf numFmtId="0" fontId="127" fillId="9" borderId="24" xfId="5" applyFont="1" applyFill="1" applyBorder="1" applyAlignment="1">
      <alignment horizontal="center" vertical="top" wrapText="1"/>
    </xf>
    <xf numFmtId="0" fontId="122" fillId="0" borderId="46" xfId="5" applyFont="1" applyBorder="1" applyAlignment="1">
      <alignment horizontal="center" vertical="center" wrapText="1"/>
    </xf>
    <xf numFmtId="0" fontId="59" fillId="0" borderId="46" xfId="5" applyFont="1" applyBorder="1" applyAlignment="1">
      <alignment horizontal="center" vertical="center" wrapText="1"/>
    </xf>
    <xf numFmtId="0" fontId="75" fillId="25" borderId="145" xfId="5" applyFont="1" applyFill="1" applyBorder="1" applyAlignment="1">
      <alignment horizontal="center" vertical="center"/>
    </xf>
    <xf numFmtId="0" fontId="5" fillId="25" borderId="125" xfId="5" applyFill="1" applyBorder="1" applyAlignment="1">
      <alignment horizontal="center" vertical="center"/>
    </xf>
    <xf numFmtId="0" fontId="75" fillId="31" borderId="22" xfId="5" applyFont="1" applyFill="1" applyBorder="1" applyAlignment="1">
      <alignment horizontal="center" vertical="center"/>
    </xf>
    <xf numFmtId="0" fontId="75" fillId="31" borderId="24" xfId="5" applyFont="1" applyFill="1" applyBorder="1" applyAlignment="1">
      <alignment horizontal="center" vertical="center"/>
    </xf>
    <xf numFmtId="0" fontId="0" fillId="0" borderId="23" xfId="0" applyBorder="1" applyAlignment="1">
      <alignment horizontal="center" vertical="top" wrapText="1"/>
    </xf>
    <xf numFmtId="0" fontId="127" fillId="33" borderId="36" xfId="5" applyFont="1" applyFill="1" applyBorder="1" applyAlignment="1">
      <alignment horizontal="center" vertical="center" wrapText="1"/>
    </xf>
    <xf numFmtId="0" fontId="127" fillId="33" borderId="112" xfId="5" applyFont="1" applyFill="1" applyBorder="1" applyAlignment="1">
      <alignment horizontal="center" vertical="center" wrapText="1"/>
    </xf>
    <xf numFmtId="0" fontId="128" fillId="26" borderId="111" xfId="5" applyFont="1" applyFill="1" applyBorder="1" applyAlignment="1">
      <alignment horizontal="center" vertical="center" wrapText="1"/>
    </xf>
    <xf numFmtId="0" fontId="128" fillId="26" borderId="26" xfId="5" applyFont="1" applyFill="1" applyBorder="1" applyAlignment="1">
      <alignment horizontal="center" vertical="center" wrapText="1"/>
    </xf>
    <xf numFmtId="0" fontId="127" fillId="9" borderId="111" xfId="5" applyFont="1" applyFill="1" applyBorder="1" applyAlignment="1">
      <alignment horizontal="center" vertical="top" wrapText="1"/>
    </xf>
    <xf numFmtId="0" fontId="127" fillId="9" borderId="26" xfId="5" applyFont="1" applyFill="1" applyBorder="1" applyAlignment="1">
      <alignment horizontal="center" vertical="top" wrapText="1"/>
    </xf>
    <xf numFmtId="0" fontId="0" fillId="0" borderId="24" xfId="0" applyBorder="1" applyAlignment="1">
      <alignment horizontal="center" vertical="top" wrapText="1"/>
    </xf>
    <xf numFmtId="0" fontId="12" fillId="9" borderId="58" xfId="5" applyFont="1" applyFill="1" applyBorder="1" applyAlignment="1">
      <alignment horizontal="center" vertical="top" wrapText="1"/>
    </xf>
    <xf numFmtId="0" fontId="8" fillId="0" borderId="58" xfId="5" applyFont="1" applyBorder="1" applyAlignment="1">
      <alignment horizontal="center" wrapText="1"/>
    </xf>
    <xf numFmtId="0" fontId="8" fillId="0" borderId="119" xfId="5" applyFont="1" applyBorder="1" applyAlignment="1">
      <alignment horizontal="center" wrapText="1"/>
    </xf>
    <xf numFmtId="0" fontId="11" fillId="9" borderId="57" xfId="5" applyFont="1" applyFill="1" applyBorder="1" applyAlignment="1">
      <alignment horizontal="center" vertical="center" wrapText="1"/>
    </xf>
    <xf numFmtId="0" fontId="5" fillId="0" borderId="58" xfId="5" applyBorder="1" applyAlignment="1">
      <alignment horizontal="center" vertical="center" wrapText="1"/>
    </xf>
    <xf numFmtId="0" fontId="14" fillId="0" borderId="46" xfId="5" applyFont="1" applyBorder="1" applyAlignment="1">
      <alignment horizontal="center" vertical="center" wrapText="1"/>
    </xf>
    <xf numFmtId="0" fontId="5" fillId="0" borderId="27" xfId="5" applyBorder="1" applyAlignment="1">
      <alignment horizontal="center" vertical="center" wrapText="1"/>
    </xf>
    <xf numFmtId="0" fontId="8" fillId="0" borderId="27" xfId="5" applyFont="1" applyBorder="1" applyAlignment="1">
      <alignment horizontal="center" wrapText="1"/>
    </xf>
    <xf numFmtId="0" fontId="12" fillId="9" borderId="59" xfId="5" applyFont="1" applyFill="1" applyBorder="1" applyAlignment="1">
      <alignment horizontal="center" vertical="top" wrapText="1"/>
    </xf>
    <xf numFmtId="0" fontId="12" fillId="9" borderId="68" xfId="5" applyFont="1" applyFill="1" applyBorder="1" applyAlignment="1">
      <alignment horizontal="center" vertical="top" wrapText="1"/>
    </xf>
    <xf numFmtId="0" fontId="12" fillId="9" borderId="147" xfId="5" applyFont="1" applyFill="1" applyBorder="1" applyAlignment="1">
      <alignment horizontal="center" vertical="top" wrapText="1"/>
    </xf>
    <xf numFmtId="0" fontId="124" fillId="0" borderId="46" xfId="5" applyFont="1" applyBorder="1" applyAlignment="1">
      <alignment horizontal="center" vertical="center" wrapText="1"/>
    </xf>
    <xf numFmtId="0" fontId="12" fillId="9" borderId="27" xfId="5" applyFont="1" applyFill="1" applyBorder="1" applyAlignment="1">
      <alignment horizontal="center" vertical="top" wrapText="1"/>
    </xf>
    <xf numFmtId="0" fontId="75" fillId="4" borderId="146" xfId="5" applyFont="1" applyFill="1" applyBorder="1" applyAlignment="1">
      <alignment horizontal="left" vertical="center" wrapText="1"/>
    </xf>
    <xf numFmtId="0" fontId="75" fillId="4" borderId="24" xfId="5" applyFont="1" applyFill="1" applyBorder="1" applyAlignment="1">
      <alignment horizontal="left" vertical="center" wrapText="1"/>
    </xf>
    <xf numFmtId="0" fontId="11" fillId="9" borderId="46" xfId="5" applyFont="1" applyFill="1" applyBorder="1" applyAlignment="1">
      <alignment horizontal="center" vertical="center" wrapText="1"/>
    </xf>
    <xf numFmtId="0" fontId="75" fillId="4" borderId="54" xfId="5" applyFont="1" applyFill="1" applyBorder="1" applyAlignment="1">
      <alignment horizontal="left"/>
    </xf>
    <xf numFmtId="0" fontId="5" fillId="4" borderId="21" xfId="5" applyFill="1" applyBorder="1" applyAlignment="1">
      <alignment horizontal="left"/>
    </xf>
    <xf numFmtId="0" fontId="8" fillId="0" borderId="35" xfId="5" applyFont="1" applyBorder="1" applyAlignment="1">
      <alignment horizontal="center" wrapText="1"/>
    </xf>
    <xf numFmtId="0" fontId="122" fillId="0" borderId="54" xfId="5" applyFont="1" applyBorder="1" applyAlignment="1">
      <alignment horizontal="center" vertical="center" wrapText="1"/>
    </xf>
    <xf numFmtId="0" fontId="122" fillId="0" borderId="37" xfId="5" applyFont="1" applyBorder="1" applyAlignment="1">
      <alignment horizontal="center" vertical="center" wrapText="1"/>
    </xf>
    <xf numFmtId="0" fontId="122" fillId="0" borderId="112" xfId="5" applyFont="1" applyBorder="1" applyAlignment="1">
      <alignment horizontal="center" vertical="center" wrapText="1"/>
    </xf>
    <xf numFmtId="0" fontId="59" fillId="0" borderId="37" xfId="5" applyFont="1" applyBorder="1" applyAlignment="1">
      <alignment horizontal="center" vertical="center" wrapText="1"/>
    </xf>
    <xf numFmtId="0" fontId="59" fillId="0" borderId="112" xfId="5" applyFont="1" applyBorder="1" applyAlignment="1">
      <alignment horizontal="center" vertical="center" wrapText="1"/>
    </xf>
    <xf numFmtId="0" fontId="75" fillId="25" borderId="144" xfId="5" applyFont="1" applyFill="1" applyBorder="1" applyAlignment="1">
      <alignment horizontal="center" vertical="center"/>
    </xf>
    <xf numFmtId="0" fontId="5" fillId="25" borderId="124" xfId="5" applyFill="1" applyBorder="1" applyAlignment="1">
      <alignment horizontal="center" vertical="center"/>
    </xf>
    <xf numFmtId="0" fontId="11" fillId="9" borderId="27" xfId="5" applyFont="1" applyFill="1" applyBorder="1" applyAlignment="1">
      <alignment horizontal="center" vertical="center" wrapText="1"/>
    </xf>
    <xf numFmtId="0" fontId="14" fillId="0" borderId="21" xfId="5" applyFont="1" applyBorder="1" applyAlignment="1">
      <alignment horizontal="center" vertical="center" wrapText="1"/>
    </xf>
    <xf numFmtId="0" fontId="5" fillId="0" borderId="21" xfId="5" applyBorder="1" applyAlignment="1">
      <alignment horizontal="center" vertical="center" wrapText="1"/>
    </xf>
    <xf numFmtId="0" fontId="8" fillId="0" borderId="21" xfId="5" applyFont="1" applyBorder="1" applyAlignment="1">
      <alignment horizontal="center" wrapText="1"/>
    </xf>
    <xf numFmtId="0" fontId="122" fillId="0" borderId="57" xfId="5" applyFont="1" applyBorder="1" applyAlignment="1">
      <alignment horizontal="center" vertical="center" wrapText="1"/>
    </xf>
    <xf numFmtId="0" fontId="14" fillId="0" borderId="54" xfId="5" applyFont="1" applyBorder="1" applyAlignment="1">
      <alignment horizontal="center" vertical="center" wrapText="1"/>
    </xf>
    <xf numFmtId="0" fontId="75" fillId="25" borderId="27" xfId="5" applyFont="1" applyFill="1" applyBorder="1" applyAlignment="1">
      <alignment horizontal="center" vertical="center"/>
    </xf>
    <xf numFmtId="0" fontId="5" fillId="25" borderId="27" xfId="5" applyFill="1" applyBorder="1" applyAlignment="1">
      <alignment horizontal="center" vertical="center"/>
    </xf>
    <xf numFmtId="0" fontId="14" fillId="0" borderId="27" xfId="5" applyFont="1" applyBorder="1" applyAlignment="1">
      <alignment horizontal="center" vertical="center" wrapText="1"/>
    </xf>
    <xf numFmtId="0" fontId="122" fillId="0" borderId="27" xfId="5" applyFont="1" applyBorder="1" applyAlignment="1">
      <alignment horizontal="center" vertical="center" wrapText="1"/>
    </xf>
    <xf numFmtId="0" fontId="75" fillId="4" borderId="22" xfId="5" applyFont="1" applyFill="1" applyBorder="1" applyAlignment="1">
      <alignment horizontal="left" wrapText="1"/>
    </xf>
    <xf numFmtId="0" fontId="75" fillId="4" borderId="24" xfId="5" applyFont="1" applyFill="1" applyBorder="1" applyAlignment="1">
      <alignment horizontal="left" wrapText="1"/>
    </xf>
    <xf numFmtId="0" fontId="5" fillId="4" borderId="24" xfId="5" applyFill="1" applyBorder="1" applyAlignment="1">
      <alignment horizontal="left" wrapText="1"/>
    </xf>
    <xf numFmtId="0" fontId="59" fillId="0" borderId="27" xfId="5" applyFont="1" applyBorder="1" applyAlignment="1">
      <alignment horizontal="center" wrapText="1"/>
    </xf>
    <xf numFmtId="0" fontId="75" fillId="4" borderId="22" xfId="5" applyFont="1" applyFill="1" applyBorder="1" applyAlignment="1">
      <alignment horizontal="left"/>
    </xf>
    <xf numFmtId="0" fontId="5" fillId="4" borderId="24" xfId="5" applyFill="1" applyBorder="1" applyAlignment="1">
      <alignment horizontal="left"/>
    </xf>
    <xf numFmtId="0" fontId="59" fillId="0" borderId="27" xfId="5" applyFont="1" applyBorder="1" applyAlignment="1">
      <alignment horizontal="center" vertical="center" wrapText="1"/>
    </xf>
    <xf numFmtId="0" fontId="75" fillId="4" borderId="22" xfId="5" applyFont="1" applyFill="1" applyBorder="1" applyAlignment="1">
      <alignment horizontal="left" vertical="center"/>
    </xf>
  </cellXfs>
  <cellStyles count="16">
    <cellStyle name="Bad" xfId="12" builtinId="27"/>
    <cellStyle name="Calculation" xfId="14" builtinId="22"/>
    <cellStyle name="Comma" xfId="1" builtinId="3"/>
    <cellStyle name="Comma [0]" xfId="10" builtinId="6"/>
    <cellStyle name="Comma [0] 2" xfId="7" xr:uid="{00000000-0005-0000-0000-000004000000}"/>
    <cellStyle name="Comma 2" xfId="6" xr:uid="{00000000-0005-0000-0000-000005000000}"/>
    <cellStyle name="Comma 3" xfId="3" xr:uid="{00000000-0005-0000-0000-000006000000}"/>
    <cellStyle name="Comma 4" xfId="8" xr:uid="{00000000-0005-0000-0000-000007000000}"/>
    <cellStyle name="Good" xfId="11" builtinId="26"/>
    <cellStyle name="Input" xfId="13" builtinId="20"/>
    <cellStyle name="Normal" xfId="0" builtinId="0"/>
    <cellStyle name="Normal 2" xfId="5" xr:uid="{00000000-0005-0000-0000-00000B000000}"/>
    <cellStyle name="Note" xfId="15" builtinId="10"/>
    <cellStyle name="Percent" xfId="2" builtinId="5"/>
    <cellStyle name="Percent 2" xfId="9" xr:uid="{00000000-0005-0000-0000-00000E000000}"/>
    <cellStyle name="Valuta 2"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3%20Communicatio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wnloads\Annex%205_Action%20Plan_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P%206000\Downloads\Annex%205_Action%20Plan_1Nov202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3 Commun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urism sector"/>
      <sheetName val="Agriculture Sector"/>
      <sheetName val="Energy Sector "/>
      <sheetName val="Raw Material_sector"/>
      <sheetName val="Digital - Connectivity"/>
      <sheetName val="Education"/>
      <sheetName val="Talent retention"/>
      <sheetName val="Diaspora"/>
      <sheetName val="Research and Innovation"/>
      <sheetName val="S3 Communication"/>
      <sheetName val="S3 overall"/>
    </sheetNames>
    <sheetDataSet>
      <sheetData sheetId="0"/>
      <sheetData sheetId="1"/>
      <sheetData sheetId="2"/>
      <sheetData sheetId="3"/>
      <sheetData sheetId="4"/>
      <sheetData sheetId="5"/>
      <sheetData sheetId="6"/>
      <sheetData sheetId="7"/>
      <sheetData sheetId="8"/>
      <sheetData sheetId="9"/>
      <sheetData sheetId="10">
        <row r="4">
          <cell r="C4">
            <v>1300000</v>
          </cell>
          <cell r="D4">
            <v>100000</v>
          </cell>
          <cell r="E4">
            <v>1200000</v>
          </cell>
          <cell r="F4">
            <v>40000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urism sector"/>
      <sheetName val="Agriculture Sector"/>
      <sheetName val="Energy Sector "/>
      <sheetName val="Raw Material_sector"/>
      <sheetName val="Digital - Connectivity"/>
      <sheetName val="Education"/>
      <sheetName val="Talent retention"/>
      <sheetName val="Diaspora"/>
      <sheetName val="Research and Innovation"/>
      <sheetName val="S3 Communication"/>
      <sheetName val="S3 overall"/>
    </sheetNames>
    <sheetDataSet>
      <sheetData sheetId="0">
        <row r="25">
          <cell r="G25">
            <v>6914000</v>
          </cell>
          <cell r="H25">
            <v>2710000</v>
          </cell>
          <cell r="I25">
            <v>1510000</v>
          </cell>
          <cell r="J25">
            <v>0</v>
          </cell>
          <cell r="K25">
            <v>294000</v>
          </cell>
          <cell r="L25">
            <v>710000</v>
          </cell>
          <cell r="M25">
            <v>1690000</v>
          </cell>
        </row>
        <row r="42">
          <cell r="G42">
            <v>4714400</v>
          </cell>
          <cell r="H42">
            <v>2982000</v>
          </cell>
          <cell r="I42">
            <v>950000</v>
          </cell>
          <cell r="J42">
            <v>0</v>
          </cell>
          <cell r="K42">
            <v>352400</v>
          </cell>
          <cell r="L42">
            <v>0</v>
          </cell>
          <cell r="M42">
            <v>430000</v>
          </cell>
        </row>
        <row r="51">
          <cell r="G51">
            <v>3715300</v>
          </cell>
          <cell r="H51">
            <v>220000</v>
          </cell>
          <cell r="I51">
            <v>1040000</v>
          </cell>
          <cell r="J51">
            <v>1200000</v>
          </cell>
          <cell r="K51">
            <v>122000</v>
          </cell>
          <cell r="L51">
            <v>389300</v>
          </cell>
          <cell r="M51">
            <v>744000</v>
          </cell>
        </row>
        <row r="85">
          <cell r="G85">
            <v>127152923.07692307</v>
          </cell>
          <cell r="H85">
            <v>97316923.076923072</v>
          </cell>
          <cell r="I85">
            <v>9390000</v>
          </cell>
          <cell r="J85">
            <v>1700000</v>
          </cell>
          <cell r="K85">
            <v>1296000</v>
          </cell>
          <cell r="L85">
            <v>0</v>
          </cell>
          <cell r="M85">
            <v>17450000</v>
          </cell>
        </row>
        <row r="97">
          <cell r="G97">
            <v>8210000</v>
          </cell>
          <cell r="H97">
            <v>6650000</v>
          </cell>
          <cell r="I97">
            <v>635000</v>
          </cell>
          <cell r="J97">
            <v>0</v>
          </cell>
          <cell r="K97">
            <v>257000</v>
          </cell>
          <cell r="L97">
            <v>0</v>
          </cell>
          <cell r="M97">
            <v>925000</v>
          </cell>
        </row>
        <row r="109">
          <cell r="G109">
            <v>18280000</v>
          </cell>
          <cell r="H109">
            <v>10000000</v>
          </cell>
          <cell r="I109">
            <v>465000</v>
          </cell>
          <cell r="J109">
            <v>1400000</v>
          </cell>
          <cell r="L109">
            <v>0</v>
          </cell>
          <cell r="M109">
            <v>6415000</v>
          </cell>
        </row>
        <row r="117">
          <cell r="G117">
            <v>1436923.076923077</v>
          </cell>
          <cell r="H117">
            <v>1366923.076923077</v>
          </cell>
          <cell r="I117">
            <v>0</v>
          </cell>
          <cell r="J117">
            <v>0</v>
          </cell>
          <cell r="L117">
            <v>0</v>
          </cell>
          <cell r="M117">
            <v>70000</v>
          </cell>
        </row>
        <row r="130">
          <cell r="G130">
            <v>1606600</v>
          </cell>
          <cell r="H130">
            <v>489600</v>
          </cell>
          <cell r="I130">
            <v>297000</v>
          </cell>
          <cell r="J130">
            <v>0</v>
          </cell>
          <cell r="K130">
            <v>97920</v>
          </cell>
          <cell r="L130">
            <v>0</v>
          </cell>
          <cell r="M130">
            <v>820000</v>
          </cell>
        </row>
        <row r="138">
          <cell r="G138">
            <v>7055000</v>
          </cell>
          <cell r="H138">
            <v>2055000</v>
          </cell>
          <cell r="I138">
            <v>0</v>
          </cell>
          <cell r="J138">
            <v>5000000</v>
          </cell>
          <cell r="K138">
            <v>411000</v>
          </cell>
          <cell r="L138">
            <v>0</v>
          </cell>
          <cell r="M138">
            <v>0</v>
          </cell>
        </row>
        <row r="144">
          <cell r="G144">
            <v>83715</v>
          </cell>
          <cell r="H144">
            <v>45255</v>
          </cell>
          <cell r="I144">
            <v>0</v>
          </cell>
          <cell r="J144">
            <v>0</v>
          </cell>
          <cell r="L144">
            <v>38460</v>
          </cell>
          <cell r="M144">
            <v>0</v>
          </cell>
        </row>
        <row r="150">
          <cell r="G150">
            <v>430000</v>
          </cell>
          <cell r="H150">
            <v>130000</v>
          </cell>
          <cell r="I150">
            <v>130000</v>
          </cell>
          <cell r="J150">
            <v>0</v>
          </cell>
          <cell r="K150">
            <v>2830320</v>
          </cell>
          <cell r="L150">
            <v>0</v>
          </cell>
          <cell r="M150">
            <v>170000</v>
          </cell>
        </row>
      </sheetData>
      <sheetData sheetId="1">
        <row r="32">
          <cell r="F32">
            <v>290888000</v>
          </cell>
          <cell r="G32">
            <v>125580000</v>
          </cell>
          <cell r="H32">
            <v>10760000</v>
          </cell>
          <cell r="I32">
            <v>88500000</v>
          </cell>
          <cell r="J32">
            <v>36548000</v>
          </cell>
          <cell r="K32">
            <v>27300000</v>
          </cell>
          <cell r="L32">
            <v>2200000</v>
          </cell>
        </row>
        <row r="51">
          <cell r="F51">
            <v>90536000</v>
          </cell>
          <cell r="G51">
            <v>35830000</v>
          </cell>
          <cell r="H51">
            <v>0</v>
          </cell>
          <cell r="I51">
            <v>28300000</v>
          </cell>
          <cell r="J51">
            <v>6106000</v>
          </cell>
          <cell r="K51">
            <v>20300000</v>
          </cell>
          <cell r="L51">
            <v>0</v>
          </cell>
        </row>
        <row r="57">
          <cell r="F57">
            <v>2280000</v>
          </cell>
          <cell r="G57">
            <v>1800000</v>
          </cell>
          <cell r="H57">
            <v>0</v>
          </cell>
          <cell r="I57">
            <v>100000</v>
          </cell>
          <cell r="J57">
            <v>380000</v>
          </cell>
          <cell r="K57">
            <v>0</v>
          </cell>
          <cell r="L57">
            <v>0</v>
          </cell>
        </row>
        <row r="67">
          <cell r="F67">
            <v>6136000</v>
          </cell>
          <cell r="G67">
            <v>2210000</v>
          </cell>
          <cell r="H67">
            <v>40000</v>
          </cell>
          <cell r="I67">
            <v>3050000</v>
          </cell>
          <cell r="J67">
            <v>686000</v>
          </cell>
          <cell r="K67">
            <v>0</v>
          </cell>
          <cell r="L67">
            <v>150000</v>
          </cell>
        </row>
        <row r="73">
          <cell r="F73">
            <v>58490000</v>
          </cell>
          <cell r="G73">
            <v>12050000</v>
          </cell>
          <cell r="H73">
            <v>0</v>
          </cell>
          <cell r="I73">
            <v>38700000</v>
          </cell>
          <cell r="J73">
            <v>7740000</v>
          </cell>
          <cell r="K73">
            <v>0</v>
          </cell>
          <cell r="L73">
            <v>0</v>
          </cell>
        </row>
      </sheetData>
      <sheetData sheetId="2">
        <row r="13">
          <cell r="F13">
            <v>1300000</v>
          </cell>
          <cell r="J13">
            <v>0</v>
          </cell>
          <cell r="K13">
            <v>0</v>
          </cell>
        </row>
        <row r="20">
          <cell r="F20">
            <v>250000</v>
          </cell>
          <cell r="G20">
            <v>0</v>
          </cell>
          <cell r="H20">
            <v>250000</v>
          </cell>
          <cell r="J20">
            <v>0</v>
          </cell>
          <cell r="K20">
            <v>0</v>
          </cell>
        </row>
        <row r="28">
          <cell r="F28">
            <v>6000000</v>
          </cell>
          <cell r="G28">
            <v>0</v>
          </cell>
          <cell r="H28">
            <v>6000000</v>
          </cell>
          <cell r="J28">
            <v>0</v>
          </cell>
          <cell r="K28">
            <v>0</v>
          </cell>
        </row>
        <row r="46">
          <cell r="F46">
            <v>19323039.215686277</v>
          </cell>
          <cell r="G46">
            <v>623039.21568627446</v>
          </cell>
          <cell r="H46">
            <v>17900000</v>
          </cell>
          <cell r="I46">
            <v>2200000</v>
          </cell>
          <cell r="J46">
            <v>0</v>
          </cell>
          <cell r="K46">
            <v>800000</v>
          </cell>
        </row>
        <row r="56">
          <cell r="F56">
            <v>2300000</v>
          </cell>
          <cell r="G56">
            <v>0</v>
          </cell>
          <cell r="H56">
            <v>2300000</v>
          </cell>
          <cell r="I56">
            <v>0</v>
          </cell>
          <cell r="J56">
            <v>0</v>
          </cell>
          <cell r="K56">
            <v>0</v>
          </cell>
        </row>
        <row r="61">
          <cell r="I61">
            <v>10000000</v>
          </cell>
        </row>
        <row r="64">
          <cell r="J64">
            <v>250000</v>
          </cell>
        </row>
        <row r="68">
          <cell r="F68">
            <v>51350000</v>
          </cell>
          <cell r="H68">
            <v>50000000</v>
          </cell>
        </row>
        <row r="73">
          <cell r="F73">
            <v>780000</v>
          </cell>
          <cell r="H73">
            <v>630000</v>
          </cell>
        </row>
      </sheetData>
      <sheetData sheetId="3">
        <row r="22">
          <cell r="F22">
            <v>3119500</v>
          </cell>
          <cell r="G22">
            <v>1440000</v>
          </cell>
          <cell r="H22">
            <v>355000</v>
          </cell>
          <cell r="I22">
            <v>20000</v>
          </cell>
          <cell r="J22">
            <v>74500</v>
          </cell>
          <cell r="K22">
            <v>340000</v>
          </cell>
          <cell r="L22">
            <v>890000</v>
          </cell>
        </row>
        <row r="29">
          <cell r="F29">
            <v>24750000</v>
          </cell>
          <cell r="G29">
            <v>0</v>
          </cell>
          <cell r="H29">
            <v>17000000</v>
          </cell>
          <cell r="I29">
            <v>3550000</v>
          </cell>
          <cell r="J29">
            <v>200000</v>
          </cell>
          <cell r="K29">
            <v>3550000</v>
          </cell>
          <cell r="L29">
            <v>0</v>
          </cell>
        </row>
        <row r="41">
          <cell r="F41">
            <v>18960000</v>
          </cell>
          <cell r="G41">
            <v>0</v>
          </cell>
          <cell r="H41">
            <v>11800000</v>
          </cell>
          <cell r="I41">
            <v>3830000</v>
          </cell>
          <cell r="J41">
            <v>2850000</v>
          </cell>
          <cell r="K41">
            <v>0</v>
          </cell>
          <cell r="L41">
            <v>480000</v>
          </cell>
        </row>
        <row r="54">
          <cell r="F54">
            <v>9288500</v>
          </cell>
          <cell r="G54">
            <v>0</v>
          </cell>
          <cell r="H54">
            <v>3947500</v>
          </cell>
          <cell r="I54">
            <v>50000</v>
          </cell>
          <cell r="J54">
            <v>749500</v>
          </cell>
          <cell r="K54">
            <v>2921000</v>
          </cell>
          <cell r="L54">
            <v>2370000</v>
          </cell>
        </row>
      </sheetData>
      <sheetData sheetId="4">
        <row r="20">
          <cell r="F20">
            <v>4670000</v>
          </cell>
          <cell r="G20">
            <v>310000</v>
          </cell>
          <cell r="H20">
            <v>3425000</v>
          </cell>
          <cell r="I20">
            <v>0</v>
          </cell>
          <cell r="J20">
            <v>405000</v>
          </cell>
          <cell r="K20">
            <v>0</v>
          </cell>
          <cell r="L20">
            <v>935000</v>
          </cell>
        </row>
        <row r="26">
          <cell r="F26">
            <v>2700000</v>
          </cell>
          <cell r="G26">
            <v>0</v>
          </cell>
          <cell r="H26">
            <v>2150000</v>
          </cell>
          <cell r="I26">
            <v>0</v>
          </cell>
          <cell r="J26">
            <v>300000</v>
          </cell>
          <cell r="K26">
            <v>0</v>
          </cell>
          <cell r="L26">
            <v>550000</v>
          </cell>
        </row>
      </sheetData>
      <sheetData sheetId="5">
        <row r="22">
          <cell r="F22">
            <v>610000</v>
          </cell>
          <cell r="G22">
            <v>35000</v>
          </cell>
          <cell r="H22">
            <v>525000</v>
          </cell>
          <cell r="I22">
            <v>0</v>
          </cell>
          <cell r="J22">
            <v>97000</v>
          </cell>
          <cell r="K22">
            <v>30000</v>
          </cell>
          <cell r="L22">
            <v>20000</v>
          </cell>
        </row>
        <row r="29">
          <cell r="F29">
            <v>50000</v>
          </cell>
          <cell r="G29">
            <v>0</v>
          </cell>
          <cell r="H29">
            <v>50000</v>
          </cell>
          <cell r="I29">
            <v>0</v>
          </cell>
          <cell r="J29">
            <v>10000</v>
          </cell>
          <cell r="K29">
            <v>0</v>
          </cell>
          <cell r="L29">
            <v>0</v>
          </cell>
        </row>
        <row r="74">
          <cell r="F74">
            <v>5650000</v>
          </cell>
          <cell r="G74">
            <v>5000</v>
          </cell>
          <cell r="H74">
            <v>4590000</v>
          </cell>
          <cell r="I74">
            <v>0</v>
          </cell>
          <cell r="J74">
            <v>414000</v>
          </cell>
          <cell r="K74">
            <v>0</v>
          </cell>
          <cell r="L74">
            <v>1055000</v>
          </cell>
        </row>
        <row r="97">
          <cell r="F97">
            <v>5550000</v>
          </cell>
          <cell r="G97">
            <v>0</v>
          </cell>
          <cell r="H97">
            <v>2650000</v>
          </cell>
          <cell r="I97">
            <v>0</v>
          </cell>
          <cell r="J97">
            <v>440000</v>
          </cell>
          <cell r="K97">
            <v>0</v>
          </cell>
          <cell r="L97">
            <v>2900000</v>
          </cell>
        </row>
      </sheetData>
      <sheetData sheetId="6">
        <row r="25">
          <cell r="F25">
            <v>19462616</v>
          </cell>
          <cell r="G25">
            <v>2262616</v>
          </cell>
          <cell r="H25">
            <v>15120000</v>
          </cell>
          <cell r="I25">
            <v>180000</v>
          </cell>
          <cell r="J25">
            <v>2320000</v>
          </cell>
          <cell r="K25">
            <v>100000</v>
          </cell>
          <cell r="L25">
            <v>1800000</v>
          </cell>
        </row>
        <row r="35">
          <cell r="F35">
            <v>24835000</v>
          </cell>
          <cell r="G35">
            <v>0</v>
          </cell>
          <cell r="H35">
            <v>9480000</v>
          </cell>
          <cell r="I35">
            <v>2710000</v>
          </cell>
          <cell r="J35">
            <v>2441000</v>
          </cell>
          <cell r="K35">
            <v>6800000</v>
          </cell>
          <cell r="L35">
            <v>5845000</v>
          </cell>
        </row>
      </sheetData>
      <sheetData sheetId="7">
        <row r="15">
          <cell r="F15">
            <v>34560000</v>
          </cell>
          <cell r="G15">
            <v>4650000</v>
          </cell>
          <cell r="H15">
            <v>23000000</v>
          </cell>
          <cell r="I15">
            <v>950000</v>
          </cell>
          <cell r="J15">
            <v>5760000</v>
          </cell>
          <cell r="K15">
            <v>0</v>
          </cell>
          <cell r="L15">
            <v>200000</v>
          </cell>
        </row>
        <row r="38">
          <cell r="F38">
            <v>26148000</v>
          </cell>
          <cell r="G38">
            <v>3620000</v>
          </cell>
          <cell r="H38">
            <v>11440000</v>
          </cell>
          <cell r="I38">
            <v>5000000</v>
          </cell>
          <cell r="J38">
            <v>4428000</v>
          </cell>
          <cell r="K38">
            <v>0</v>
          </cell>
          <cell r="L38">
            <v>1660000</v>
          </cell>
        </row>
        <row r="49">
          <cell r="F49">
            <v>9220000</v>
          </cell>
          <cell r="G49">
            <v>10000</v>
          </cell>
          <cell r="H49">
            <v>6700000</v>
          </cell>
          <cell r="I49">
            <v>500000</v>
          </cell>
          <cell r="J49">
            <v>1010000</v>
          </cell>
          <cell r="K49">
            <v>0</v>
          </cell>
          <cell r="L49">
            <v>1000000</v>
          </cell>
        </row>
      </sheetData>
      <sheetData sheetId="8">
        <row r="17">
          <cell r="F17">
            <v>1250000</v>
          </cell>
          <cell r="G17">
            <v>0</v>
          </cell>
          <cell r="H17">
            <v>490000</v>
          </cell>
          <cell r="I17">
            <v>12000</v>
          </cell>
          <cell r="J17">
            <v>200000</v>
          </cell>
          <cell r="K17">
            <v>0</v>
          </cell>
          <cell r="L17">
            <v>560000</v>
          </cell>
        </row>
        <row r="42">
          <cell r="F42">
            <v>107796000</v>
          </cell>
          <cell r="G42">
            <v>100000</v>
          </cell>
          <cell r="H42">
            <v>19850000</v>
          </cell>
          <cell r="I42">
            <v>3610000</v>
          </cell>
          <cell r="J42">
            <v>64000000</v>
          </cell>
          <cell r="K42">
            <v>40000</v>
          </cell>
          <cell r="L42">
            <v>23800000</v>
          </cell>
        </row>
        <row r="66">
          <cell r="F66">
            <v>10645000</v>
          </cell>
          <cell r="G66">
            <v>220000</v>
          </cell>
          <cell r="H66">
            <v>6845000</v>
          </cell>
          <cell r="I66">
            <v>1189000</v>
          </cell>
          <cell r="J66">
            <v>0</v>
          </cell>
          <cell r="K66">
            <v>0</v>
          </cell>
          <cell r="L66">
            <v>3580000</v>
          </cell>
        </row>
        <row r="95">
          <cell r="F95">
            <v>33402000</v>
          </cell>
          <cell r="G95">
            <v>0</v>
          </cell>
          <cell r="H95">
            <v>7460000</v>
          </cell>
          <cell r="I95">
            <v>632000</v>
          </cell>
          <cell r="J95">
            <v>500000</v>
          </cell>
          <cell r="K95">
            <v>20395000</v>
          </cell>
          <cell r="L95">
            <v>4415000</v>
          </cell>
        </row>
        <row r="133">
          <cell r="F133">
            <v>208241300</v>
          </cell>
          <cell r="G133">
            <v>116100000</v>
          </cell>
          <cell r="H133">
            <v>3906500</v>
          </cell>
          <cell r="I133">
            <v>1951300</v>
          </cell>
          <cell r="J133">
            <v>20230000</v>
          </cell>
          <cell r="K133">
            <v>66060000</v>
          </cell>
          <cell r="L133">
            <v>1193500</v>
          </cell>
        </row>
      </sheetData>
      <sheetData sheetId="9">
        <row r="67">
          <cell r="E67">
            <v>3285000</v>
          </cell>
        </row>
      </sheetData>
      <sheetData sheetId="1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444"/>
  <sheetViews>
    <sheetView topLeftCell="B142" zoomScale="60" zoomScaleNormal="60" workbookViewId="0">
      <selection activeCell="N153" sqref="N153"/>
    </sheetView>
  </sheetViews>
  <sheetFormatPr defaultColWidth="11.42578125" defaultRowHeight="15"/>
  <cols>
    <col min="1" max="1" width="11.42578125" style="5"/>
    <col min="2" max="2" width="21.42578125" style="5" customWidth="1"/>
    <col min="3" max="3" width="69.42578125" style="5" customWidth="1"/>
    <col min="4" max="4" width="23" style="5" customWidth="1"/>
    <col min="5" max="6" width="9.42578125" style="5" customWidth="1"/>
    <col min="7" max="7" width="20.140625" style="5" customWidth="1"/>
    <col min="8" max="8" width="21.28515625" style="5" customWidth="1"/>
    <col min="9" max="9" width="16.140625" style="5" customWidth="1"/>
    <col min="10" max="11" width="16.85546875" style="5" customWidth="1"/>
    <col min="12" max="12" width="16" style="5" customWidth="1"/>
    <col min="13" max="13" width="21.140625" style="5" customWidth="1"/>
    <col min="14" max="14" width="46.42578125" style="147" customWidth="1"/>
    <col min="15" max="15" width="27.42578125" style="5" customWidth="1"/>
    <col min="16" max="16" width="41.42578125" style="148" customWidth="1"/>
    <col min="17" max="17" width="30.42578125" style="149" customWidth="1"/>
    <col min="18" max="16384" width="11.42578125" style="5"/>
  </cols>
  <sheetData>
    <row r="1" spans="2:31">
      <c r="B1" s="1145"/>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c r="AA1" s="1145"/>
      <c r="AB1" s="1145"/>
      <c r="AC1" s="1145"/>
    </row>
    <row r="2" spans="2:31" ht="15.75">
      <c r="B2" s="1119" t="s">
        <v>672</v>
      </c>
      <c r="C2" s="1146"/>
      <c r="D2" s="1146"/>
      <c r="E2" s="1146"/>
      <c r="F2" s="1146"/>
      <c r="G2" s="1146"/>
      <c r="H2" s="1146"/>
      <c r="I2" s="1146"/>
      <c r="J2" s="1146"/>
      <c r="K2" s="1146"/>
      <c r="L2" s="1146"/>
      <c r="M2" s="1146"/>
      <c r="N2" s="1146"/>
      <c r="O2" s="1146"/>
      <c r="P2" s="1146"/>
      <c r="Q2" s="1146"/>
      <c r="R2" s="6"/>
      <c r="S2" s="6"/>
      <c r="T2" s="6"/>
      <c r="U2" s="6"/>
      <c r="V2" s="6"/>
      <c r="W2" s="6"/>
      <c r="X2" s="6"/>
      <c r="Y2" s="6"/>
      <c r="Z2" s="6"/>
      <c r="AA2" s="6"/>
      <c r="AB2" s="6"/>
      <c r="AC2" s="6"/>
    </row>
    <row r="3" spans="2:31" ht="18.75">
      <c r="B3" s="1146"/>
      <c r="C3" s="1146"/>
      <c r="D3" s="1146"/>
      <c r="E3" s="1146"/>
      <c r="F3" s="1146"/>
      <c r="G3" s="1146"/>
      <c r="H3" s="1146"/>
      <c r="I3" s="1146"/>
      <c r="J3" s="1146"/>
      <c r="K3" s="1146"/>
      <c r="L3" s="1146"/>
      <c r="M3" s="1146"/>
      <c r="N3" s="1146"/>
      <c r="O3" s="1146"/>
      <c r="P3" s="1146"/>
      <c r="Q3" s="1146"/>
      <c r="R3" s="1147"/>
      <c r="S3" s="1147"/>
      <c r="T3" s="1147"/>
      <c r="U3" s="1147"/>
      <c r="V3" s="6"/>
      <c r="W3" s="6"/>
      <c r="X3" s="6"/>
      <c r="Y3" s="6"/>
      <c r="Z3" s="6"/>
      <c r="AA3" s="6"/>
      <c r="AB3" s="6"/>
      <c r="AC3" s="6"/>
    </row>
    <row r="4" spans="2:31" ht="18.75">
      <c r="B4" s="1148" t="s">
        <v>80</v>
      </c>
      <c r="C4" s="1148" t="s">
        <v>81</v>
      </c>
      <c r="D4" s="1150" t="s">
        <v>82</v>
      </c>
      <c r="E4" s="1150" t="s">
        <v>83</v>
      </c>
      <c r="F4" s="1150" t="s">
        <v>84</v>
      </c>
      <c r="G4" s="1150" t="s">
        <v>85</v>
      </c>
      <c r="H4" s="1151" t="s">
        <v>409</v>
      </c>
      <c r="I4" s="1151"/>
      <c r="J4" s="1152"/>
      <c r="K4" s="1152"/>
      <c r="L4" s="1152"/>
      <c r="M4" s="1152"/>
      <c r="N4" s="1153" t="s">
        <v>669</v>
      </c>
      <c r="O4" s="1153" t="s">
        <v>670</v>
      </c>
      <c r="P4" s="1153" t="s">
        <v>412</v>
      </c>
      <c r="Q4" s="1153" t="s">
        <v>413</v>
      </c>
      <c r="R4" s="7"/>
      <c r="S4" s="7"/>
      <c r="T4" s="7"/>
      <c r="U4" s="7"/>
      <c r="V4" s="7"/>
      <c r="W4" s="7"/>
      <c r="X4" s="7"/>
      <c r="Y4" s="7"/>
      <c r="Z4" s="7"/>
      <c r="AA4" s="7"/>
      <c r="AB4" s="7"/>
      <c r="AC4" s="7"/>
    </row>
    <row r="5" spans="2:31" ht="112.5">
      <c r="B5" s="1149"/>
      <c r="C5" s="1149"/>
      <c r="D5" s="1146"/>
      <c r="E5" s="1146"/>
      <c r="F5" s="1146"/>
      <c r="G5" s="1146"/>
      <c r="H5" s="8" t="s">
        <v>86</v>
      </c>
      <c r="I5" s="8" t="s">
        <v>87</v>
      </c>
      <c r="J5" s="8" t="s">
        <v>88</v>
      </c>
      <c r="K5" s="8" t="s">
        <v>89</v>
      </c>
      <c r="L5" s="8" t="s">
        <v>90</v>
      </c>
      <c r="M5" s="8" t="s">
        <v>91</v>
      </c>
      <c r="N5" s="1153"/>
      <c r="O5" s="1153"/>
      <c r="P5" s="1153"/>
      <c r="Q5" s="1153"/>
      <c r="R5" s="7"/>
      <c r="S5" s="7"/>
      <c r="T5" s="7"/>
      <c r="U5" s="7"/>
      <c r="V5" s="7"/>
      <c r="W5" s="7"/>
      <c r="X5" s="7"/>
      <c r="Y5" s="7"/>
      <c r="Z5" s="7"/>
      <c r="AA5" s="7"/>
      <c r="AB5" s="7"/>
      <c r="AC5" s="7"/>
      <c r="AD5" s="7"/>
      <c r="AE5" s="7"/>
    </row>
    <row r="6" spans="2:31" ht="39" customHeight="1">
      <c r="B6" s="1144" t="s">
        <v>671</v>
      </c>
      <c r="C6" s="1144"/>
      <c r="D6" s="1144"/>
      <c r="E6" s="1144"/>
      <c r="F6" s="1144"/>
      <c r="G6" s="1144"/>
      <c r="H6" s="1144"/>
      <c r="I6" s="1144"/>
      <c r="J6" s="1144"/>
      <c r="K6" s="1144"/>
      <c r="L6" s="1144"/>
      <c r="M6" s="1144"/>
      <c r="N6" s="1144"/>
      <c r="O6" s="1144"/>
      <c r="P6" s="1144"/>
      <c r="Q6" s="1144"/>
      <c r="R6" s="7"/>
      <c r="S6" s="7"/>
      <c r="T6" s="7"/>
      <c r="U6" s="7"/>
      <c r="V6" s="6"/>
      <c r="W6" s="6"/>
      <c r="X6" s="6"/>
      <c r="Y6" s="6"/>
      <c r="Z6" s="6"/>
      <c r="AA6" s="6"/>
      <c r="AB6" s="6"/>
      <c r="AC6" s="6"/>
    </row>
    <row r="7" spans="2:31" ht="47.85" customHeight="1" thickBot="1">
      <c r="B7" s="1144" t="s">
        <v>625</v>
      </c>
      <c r="C7" s="1144"/>
      <c r="D7" s="1144"/>
      <c r="E7" s="1144"/>
      <c r="F7" s="1144"/>
      <c r="G7" s="1144"/>
      <c r="H7" s="1144"/>
      <c r="I7" s="1144"/>
      <c r="J7" s="1144"/>
      <c r="K7" s="1144"/>
      <c r="L7" s="1144"/>
      <c r="M7" s="1144"/>
      <c r="N7" s="1144"/>
      <c r="O7" s="1144"/>
      <c r="P7" s="1144"/>
      <c r="Q7" s="1144"/>
      <c r="R7" s="6"/>
      <c r="S7" s="6"/>
      <c r="T7" s="6"/>
      <c r="U7" s="6"/>
      <c r="V7" s="6"/>
      <c r="W7" s="6"/>
      <c r="X7" s="6"/>
      <c r="Y7" s="6"/>
      <c r="Z7" s="6"/>
      <c r="AA7" s="6"/>
      <c r="AB7" s="6"/>
      <c r="AC7" s="6"/>
    </row>
    <row r="8" spans="2:31" ht="141.75" customHeight="1">
      <c r="B8" s="1093" t="s">
        <v>92</v>
      </c>
      <c r="C8" s="154" t="s">
        <v>93</v>
      </c>
      <c r="D8" s="9" t="s">
        <v>1</v>
      </c>
      <c r="E8" s="10">
        <v>2025</v>
      </c>
      <c r="F8" s="10">
        <v>2028</v>
      </c>
      <c r="G8" s="11">
        <f>SUM(H8:M8)</f>
        <v>250000</v>
      </c>
      <c r="H8" s="11">
        <v>200000</v>
      </c>
      <c r="I8" s="11"/>
      <c r="J8" s="11">
        <v>0</v>
      </c>
      <c r="K8" s="92">
        <f>H8/4</f>
        <v>50000</v>
      </c>
      <c r="L8" s="11">
        <v>0</v>
      </c>
      <c r="M8" s="11"/>
      <c r="N8" s="12" t="s">
        <v>103</v>
      </c>
      <c r="O8" s="13">
        <v>4</v>
      </c>
      <c r="P8" s="1116" t="s">
        <v>632</v>
      </c>
      <c r="Q8" s="1117">
        <v>0.4</v>
      </c>
      <c r="R8" s="6"/>
      <c r="S8" s="6"/>
      <c r="T8" s="6"/>
      <c r="U8" s="6"/>
      <c r="V8" s="6"/>
      <c r="W8" s="6"/>
      <c r="X8" s="6"/>
      <c r="Y8" s="6"/>
      <c r="Z8" s="6"/>
      <c r="AA8" s="6"/>
      <c r="AB8" s="6"/>
      <c r="AC8" s="6"/>
    </row>
    <row r="9" spans="2:31" ht="47.25">
      <c r="B9" s="1094"/>
      <c r="C9" s="155" t="s">
        <v>617</v>
      </c>
      <c r="D9" s="9" t="s">
        <v>2</v>
      </c>
      <c r="E9" s="10">
        <v>2026</v>
      </c>
      <c r="F9" s="10">
        <v>2030</v>
      </c>
      <c r="G9" s="11">
        <f t="shared" ref="G9:G24" si="0">SUM(H9:M9)</f>
        <v>110000</v>
      </c>
      <c r="H9" s="11"/>
      <c r="I9" s="11">
        <v>110000</v>
      </c>
      <c r="J9" s="11">
        <v>0</v>
      </c>
      <c r="K9" s="92"/>
      <c r="L9" s="11">
        <v>0</v>
      </c>
      <c r="M9" s="11"/>
      <c r="N9" s="12" t="s">
        <v>104</v>
      </c>
      <c r="O9" s="13">
        <v>5</v>
      </c>
      <c r="P9" s="1116"/>
      <c r="Q9" s="1117"/>
      <c r="R9" s="6"/>
      <c r="S9" s="6"/>
      <c r="T9" s="6"/>
      <c r="U9" s="6"/>
      <c r="V9" s="6"/>
      <c r="W9" s="6"/>
      <c r="X9" s="6"/>
      <c r="Y9" s="6"/>
      <c r="Z9" s="6"/>
      <c r="AA9" s="6"/>
      <c r="AB9" s="6"/>
      <c r="AC9" s="6"/>
    </row>
    <row r="10" spans="2:31" ht="110.25">
      <c r="B10" s="1094"/>
      <c r="C10" s="154" t="s">
        <v>620</v>
      </c>
      <c r="D10" s="9" t="s">
        <v>3</v>
      </c>
      <c r="E10" s="10">
        <v>2025</v>
      </c>
      <c r="F10" s="10">
        <v>2030</v>
      </c>
      <c r="G10" s="11">
        <f t="shared" si="0"/>
        <v>1000000</v>
      </c>
      <c r="H10" s="11">
        <v>0</v>
      </c>
      <c r="I10" s="11">
        <v>300000</v>
      </c>
      <c r="J10" s="11">
        <v>0</v>
      </c>
      <c r="K10" s="92">
        <v>0</v>
      </c>
      <c r="L10" s="11">
        <v>0</v>
      </c>
      <c r="M10" s="11">
        <v>700000</v>
      </c>
      <c r="N10" s="12" t="s">
        <v>618</v>
      </c>
      <c r="O10" s="13">
        <v>20</v>
      </c>
      <c r="P10" s="1116"/>
      <c r="Q10" s="1117"/>
      <c r="R10" s="6"/>
      <c r="S10" s="6"/>
      <c r="T10" s="6"/>
      <c r="U10" s="6"/>
      <c r="V10" s="6"/>
      <c r="W10" s="6"/>
      <c r="X10" s="6"/>
      <c r="Y10" s="6"/>
      <c r="Z10" s="6"/>
      <c r="AA10" s="6"/>
      <c r="AB10" s="6"/>
      <c r="AC10" s="6"/>
    </row>
    <row r="11" spans="2:31" ht="47.25">
      <c r="B11" s="1094"/>
      <c r="C11" s="154" t="s">
        <v>621</v>
      </c>
      <c r="D11" s="9" t="s">
        <v>4</v>
      </c>
      <c r="E11" s="10">
        <v>2025</v>
      </c>
      <c r="F11" s="10">
        <v>2030</v>
      </c>
      <c r="G11" s="11">
        <f t="shared" si="0"/>
        <v>1000000</v>
      </c>
      <c r="H11" s="11">
        <v>0</v>
      </c>
      <c r="I11" s="11">
        <v>300000</v>
      </c>
      <c r="J11" s="11">
        <v>0</v>
      </c>
      <c r="K11" s="92">
        <v>0</v>
      </c>
      <c r="L11" s="11">
        <v>0</v>
      </c>
      <c r="M11" s="11">
        <v>700000</v>
      </c>
      <c r="N11" s="12" t="s">
        <v>619</v>
      </c>
      <c r="O11" s="13">
        <v>30</v>
      </c>
      <c r="P11" s="1116"/>
      <c r="Q11" s="1117"/>
      <c r="R11" s="6"/>
      <c r="S11" s="6"/>
      <c r="T11" s="6"/>
      <c r="U11" s="6"/>
      <c r="V11" s="6"/>
      <c r="W11" s="6"/>
      <c r="X11" s="6"/>
      <c r="Y11" s="6"/>
      <c r="Z11" s="6"/>
      <c r="AA11" s="6"/>
      <c r="AB11" s="6"/>
      <c r="AC11" s="6"/>
    </row>
    <row r="12" spans="2:31" ht="78.75">
      <c r="B12" s="1094"/>
      <c r="C12" s="154" t="s">
        <v>622</v>
      </c>
      <c r="D12" s="15" t="s">
        <v>4</v>
      </c>
      <c r="E12" s="16">
        <v>2025</v>
      </c>
      <c r="F12" s="16">
        <v>2030</v>
      </c>
      <c r="G12" s="11">
        <f t="shared" si="0"/>
        <v>100000</v>
      </c>
      <c r="H12" s="17">
        <v>70000</v>
      </c>
      <c r="I12" s="17"/>
      <c r="J12" s="17">
        <v>0</v>
      </c>
      <c r="K12" s="53"/>
      <c r="L12" s="17">
        <v>0</v>
      </c>
      <c r="M12" s="17">
        <v>30000</v>
      </c>
      <c r="N12" s="12" t="s">
        <v>105</v>
      </c>
      <c r="O12" s="13">
        <v>5</v>
      </c>
      <c r="P12" s="1116"/>
      <c r="Q12" s="1117"/>
      <c r="R12" s="6"/>
      <c r="S12" s="6"/>
      <c r="T12" s="6"/>
      <c r="U12" s="6"/>
      <c r="V12" s="6"/>
      <c r="W12" s="6"/>
      <c r="X12" s="6"/>
      <c r="Y12" s="6"/>
      <c r="Z12" s="6"/>
      <c r="AA12" s="6"/>
      <c r="AB12" s="6"/>
      <c r="AC12" s="6"/>
    </row>
    <row r="13" spans="2:31" ht="47.25">
      <c r="B13" s="1094"/>
      <c r="C13" s="154" t="s">
        <v>626</v>
      </c>
      <c r="D13" s="9" t="s">
        <v>5</v>
      </c>
      <c r="E13" s="16">
        <v>2025</v>
      </c>
      <c r="F13" s="16">
        <v>2030</v>
      </c>
      <c r="G13" s="11">
        <f t="shared" si="0"/>
        <v>280000</v>
      </c>
      <c r="H13" s="17">
        <v>0</v>
      </c>
      <c r="I13" s="17"/>
      <c r="J13" s="17">
        <v>0</v>
      </c>
      <c r="K13" s="53"/>
      <c r="L13" s="17">
        <v>280000</v>
      </c>
      <c r="M13" s="17">
        <v>0</v>
      </c>
      <c r="N13" s="12" t="s">
        <v>106</v>
      </c>
      <c r="O13" s="13">
        <v>60</v>
      </c>
      <c r="P13" s="1116"/>
      <c r="Q13" s="1117"/>
      <c r="R13" s="6"/>
      <c r="S13" s="6"/>
      <c r="T13" s="6"/>
      <c r="U13" s="6"/>
      <c r="V13" s="6"/>
      <c r="W13" s="6"/>
      <c r="X13" s="6"/>
      <c r="Y13" s="6"/>
      <c r="Z13" s="6"/>
      <c r="AA13" s="6"/>
      <c r="AB13" s="6"/>
      <c r="AC13" s="6"/>
    </row>
    <row r="14" spans="2:31" ht="31.5">
      <c r="B14" s="1094"/>
      <c r="C14" s="155" t="s">
        <v>623</v>
      </c>
      <c r="D14" s="9" t="s">
        <v>6</v>
      </c>
      <c r="E14" s="16">
        <v>2025</v>
      </c>
      <c r="F14" s="16">
        <v>2028</v>
      </c>
      <c r="G14" s="11">
        <f t="shared" si="0"/>
        <v>430000</v>
      </c>
      <c r="H14" s="17">
        <v>0</v>
      </c>
      <c r="I14" s="17"/>
      <c r="J14" s="17">
        <v>0</v>
      </c>
      <c r="K14" s="53"/>
      <c r="L14" s="17">
        <v>430000</v>
      </c>
      <c r="M14" s="17"/>
      <c r="N14" s="12" t="s">
        <v>107</v>
      </c>
      <c r="O14" s="13">
        <v>20</v>
      </c>
      <c r="P14" s="1116"/>
      <c r="Q14" s="1117"/>
      <c r="R14" s="6"/>
      <c r="S14" s="6"/>
      <c r="T14" s="6"/>
      <c r="U14" s="6"/>
      <c r="V14" s="6"/>
      <c r="W14" s="6"/>
      <c r="X14" s="6"/>
      <c r="Y14" s="6"/>
      <c r="Z14" s="6"/>
      <c r="AA14" s="6"/>
      <c r="AB14" s="6"/>
      <c r="AC14" s="6"/>
    </row>
    <row r="15" spans="2:31" ht="47.25">
      <c r="B15" s="1094"/>
      <c r="C15" s="155" t="s">
        <v>627</v>
      </c>
      <c r="D15" s="9" t="s">
        <v>6</v>
      </c>
      <c r="E15" s="10">
        <v>2025</v>
      </c>
      <c r="F15" s="10">
        <v>2030</v>
      </c>
      <c r="G15" s="11">
        <f t="shared" si="0"/>
        <v>360000</v>
      </c>
      <c r="H15" s="11">
        <v>300000</v>
      </c>
      <c r="I15" s="11"/>
      <c r="J15" s="11">
        <v>0</v>
      </c>
      <c r="K15" s="92">
        <f>H15*(20/100)</f>
        <v>60000</v>
      </c>
      <c r="L15" s="11">
        <v>0</v>
      </c>
      <c r="M15" s="11">
        <v>0</v>
      </c>
      <c r="N15" s="12" t="s">
        <v>108</v>
      </c>
      <c r="O15" s="13">
        <v>30</v>
      </c>
      <c r="P15" s="1116"/>
      <c r="Q15" s="1117"/>
      <c r="R15" s="6"/>
      <c r="S15" s="6"/>
      <c r="T15" s="6"/>
      <c r="U15" s="6"/>
      <c r="V15" s="6"/>
      <c r="W15" s="6"/>
      <c r="X15" s="6"/>
      <c r="Y15" s="6"/>
      <c r="Z15" s="6"/>
      <c r="AA15" s="6"/>
      <c r="AB15" s="6"/>
      <c r="AC15" s="6"/>
    </row>
    <row r="16" spans="2:31" ht="47.25">
      <c r="B16" s="1094"/>
      <c r="C16" s="155" t="s">
        <v>629</v>
      </c>
      <c r="D16" s="9" t="s">
        <v>7</v>
      </c>
      <c r="E16" s="16">
        <v>2025</v>
      </c>
      <c r="F16" s="16">
        <v>2028</v>
      </c>
      <c r="G16" s="11">
        <f t="shared" si="0"/>
        <v>260000</v>
      </c>
      <c r="H16" s="19">
        <v>0</v>
      </c>
      <c r="I16" s="19">
        <v>100000</v>
      </c>
      <c r="J16" s="17">
        <v>0</v>
      </c>
      <c r="K16" s="53"/>
      <c r="L16" s="17">
        <v>0</v>
      </c>
      <c r="M16" s="17">
        <v>160000</v>
      </c>
      <c r="N16" s="12" t="s">
        <v>109</v>
      </c>
      <c r="O16" s="13" t="s">
        <v>8</v>
      </c>
      <c r="P16" s="1116"/>
      <c r="Q16" s="1117"/>
      <c r="R16" s="6"/>
      <c r="S16" s="6"/>
      <c r="T16" s="6"/>
      <c r="U16" s="6"/>
      <c r="V16" s="6"/>
      <c r="W16" s="6"/>
      <c r="X16" s="6"/>
      <c r="Y16" s="6"/>
      <c r="Z16" s="6"/>
      <c r="AA16" s="6"/>
      <c r="AB16" s="6"/>
      <c r="AC16" s="6"/>
      <c r="AD16"/>
    </row>
    <row r="17" spans="2:30" ht="63">
      <c r="B17" s="1094"/>
      <c r="C17" s="155" t="s">
        <v>94</v>
      </c>
      <c r="D17" s="9" t="s">
        <v>9</v>
      </c>
      <c r="E17" s="16">
        <v>2025</v>
      </c>
      <c r="F17" s="16">
        <v>2028</v>
      </c>
      <c r="G17" s="11">
        <f t="shared" si="0"/>
        <v>600000</v>
      </c>
      <c r="H17" s="21"/>
      <c r="I17" s="21">
        <v>500000</v>
      </c>
      <c r="J17" s="20"/>
      <c r="K17" s="20">
        <f>I17*(20/100)</f>
        <v>100000</v>
      </c>
      <c r="L17" s="20"/>
      <c r="M17" s="20"/>
      <c r="N17" s="12" t="s">
        <v>110</v>
      </c>
      <c r="O17" s="13">
        <v>500</v>
      </c>
      <c r="P17" s="1116"/>
      <c r="Q17" s="1117"/>
      <c r="R17" s="6"/>
      <c r="S17" s="6"/>
      <c r="T17" s="6"/>
      <c r="U17" s="6"/>
      <c r="V17" s="6"/>
      <c r="W17" s="6"/>
      <c r="X17" s="6"/>
      <c r="Y17" s="6"/>
      <c r="Z17" s="6"/>
      <c r="AA17" s="6"/>
      <c r="AB17" s="6"/>
      <c r="AC17" s="6"/>
      <c r="AD17"/>
    </row>
    <row r="18" spans="2:30" ht="47.25">
      <c r="B18" s="1094"/>
      <c r="C18" s="155" t="s">
        <v>95</v>
      </c>
      <c r="D18" s="9" t="s">
        <v>4</v>
      </c>
      <c r="E18" s="16">
        <v>2025</v>
      </c>
      <c r="F18" s="16">
        <v>2028</v>
      </c>
      <c r="G18" s="11">
        <f t="shared" si="0"/>
        <v>84000</v>
      </c>
      <c r="H18" s="19">
        <v>70000</v>
      </c>
      <c r="I18" s="19"/>
      <c r="J18" s="17">
        <v>0</v>
      </c>
      <c r="K18" s="53">
        <f>H18*(20/100)</f>
        <v>14000</v>
      </c>
      <c r="L18" s="17">
        <v>0</v>
      </c>
      <c r="M18" s="17">
        <v>0</v>
      </c>
      <c r="N18" s="22" t="s">
        <v>111</v>
      </c>
      <c r="O18" s="13">
        <v>700</v>
      </c>
      <c r="P18" s="1116"/>
      <c r="Q18" s="1117"/>
      <c r="R18" s="6"/>
      <c r="S18" s="6"/>
      <c r="T18" s="6"/>
      <c r="U18" s="6"/>
      <c r="V18" s="6"/>
      <c r="W18" s="6"/>
      <c r="X18" s="6"/>
      <c r="Y18" s="6"/>
      <c r="Z18" s="6"/>
      <c r="AA18" s="6"/>
      <c r="AB18" s="6"/>
      <c r="AC18" s="6"/>
      <c r="AD18"/>
    </row>
    <row r="19" spans="2:30" ht="48" thickBot="1">
      <c r="B19" s="1111"/>
      <c r="C19" s="155" t="s">
        <v>624</v>
      </c>
      <c r="D19" s="9" t="s">
        <v>4</v>
      </c>
      <c r="E19" s="16">
        <v>2025</v>
      </c>
      <c r="F19" s="16">
        <v>2028</v>
      </c>
      <c r="G19" s="11">
        <f t="shared" si="0"/>
        <v>120000</v>
      </c>
      <c r="H19" s="19">
        <v>0</v>
      </c>
      <c r="I19" s="19">
        <v>100000</v>
      </c>
      <c r="J19" s="17">
        <v>0</v>
      </c>
      <c r="K19" s="53">
        <f>I19*(20/100)</f>
        <v>20000</v>
      </c>
      <c r="L19" s="17">
        <v>0</v>
      </c>
      <c r="M19" s="17"/>
      <c r="N19" s="22" t="s">
        <v>112</v>
      </c>
      <c r="O19" s="13" t="s">
        <v>113</v>
      </c>
      <c r="P19" s="1116"/>
      <c r="Q19" s="1117"/>
      <c r="R19" s="6"/>
      <c r="S19" s="6"/>
      <c r="T19" s="6"/>
      <c r="U19" s="6"/>
      <c r="V19" s="6"/>
      <c r="W19" s="6"/>
      <c r="X19" s="6"/>
      <c r="Y19" s="6"/>
      <c r="Z19" s="6"/>
      <c r="AA19" s="6"/>
      <c r="AB19" s="6"/>
      <c r="AC19" s="6"/>
      <c r="AD19"/>
    </row>
    <row r="20" spans="2:30" ht="63">
      <c r="B20" s="1156" t="s">
        <v>96</v>
      </c>
      <c r="C20" s="23" t="s">
        <v>97</v>
      </c>
      <c r="D20" s="24" t="s">
        <v>10</v>
      </c>
      <c r="E20" s="25">
        <v>2025</v>
      </c>
      <c r="F20" s="26">
        <v>2026</v>
      </c>
      <c r="G20" s="11">
        <f t="shared" si="0"/>
        <v>1720000</v>
      </c>
      <c r="H20" s="28">
        <v>1720000</v>
      </c>
      <c r="I20" s="28"/>
      <c r="J20" s="28">
        <v>0</v>
      </c>
      <c r="K20" s="376"/>
      <c r="L20" s="28">
        <v>0</v>
      </c>
      <c r="M20" s="28">
        <v>0</v>
      </c>
      <c r="N20" s="29" t="s">
        <v>114</v>
      </c>
      <c r="O20" s="30">
        <v>3</v>
      </c>
      <c r="P20" s="1158" t="s">
        <v>117</v>
      </c>
      <c r="Q20" s="1160">
        <v>0.3</v>
      </c>
      <c r="R20" s="6"/>
      <c r="S20" s="6"/>
      <c r="T20" s="6"/>
      <c r="U20" s="6"/>
      <c r="V20" s="6"/>
      <c r="W20" s="6"/>
      <c r="X20" s="6"/>
      <c r="Y20" s="6"/>
      <c r="Z20" s="6"/>
      <c r="AA20" s="6"/>
      <c r="AB20" s="6"/>
      <c r="AC20" s="6"/>
      <c r="AD20" s="6"/>
    </row>
    <row r="21" spans="2:30" ht="63.75" thickBot="1">
      <c r="B21" s="1157"/>
      <c r="C21" s="31" t="s">
        <v>98</v>
      </c>
      <c r="D21" s="297" t="s">
        <v>11</v>
      </c>
      <c r="E21" s="32">
        <v>2025</v>
      </c>
      <c r="F21" s="32">
        <v>2026</v>
      </c>
      <c r="G21" s="11">
        <f t="shared" si="0"/>
        <v>200000</v>
      </c>
      <c r="H21" s="33">
        <v>0</v>
      </c>
      <c r="I21" s="33">
        <v>100000</v>
      </c>
      <c r="J21" s="33">
        <v>0</v>
      </c>
      <c r="K21" s="53"/>
      <c r="L21" s="33">
        <v>0</v>
      </c>
      <c r="M21" s="33">
        <v>100000</v>
      </c>
      <c r="N21" s="12" t="s">
        <v>115</v>
      </c>
      <c r="O21" s="13">
        <v>4</v>
      </c>
      <c r="P21" s="1159"/>
      <c r="Q21" s="1161"/>
      <c r="R21" s="6"/>
      <c r="S21" s="6"/>
      <c r="T21" s="6"/>
      <c r="U21" s="6"/>
      <c r="V21" s="6"/>
      <c r="W21" s="6"/>
      <c r="X21" s="6"/>
      <c r="Y21" s="6"/>
      <c r="Z21" s="6"/>
      <c r="AA21" s="6"/>
      <c r="AB21" s="6"/>
      <c r="AC21" s="6"/>
      <c r="AD21" s="6"/>
    </row>
    <row r="22" spans="2:30" ht="75" customHeight="1">
      <c r="B22" s="1073" t="s">
        <v>99</v>
      </c>
      <c r="C22" s="156" t="s">
        <v>100</v>
      </c>
      <c r="D22" s="34" t="s">
        <v>12</v>
      </c>
      <c r="E22" s="35">
        <v>2025</v>
      </c>
      <c r="F22" s="35">
        <v>2028</v>
      </c>
      <c r="G22" s="11">
        <f t="shared" si="0"/>
        <v>120000</v>
      </c>
      <c r="H22" s="36">
        <v>100000</v>
      </c>
      <c r="I22" s="36"/>
      <c r="J22" s="36"/>
      <c r="K22" s="377">
        <f>H22*(20/100)</f>
        <v>20000</v>
      </c>
      <c r="L22" s="36"/>
      <c r="M22" s="36"/>
      <c r="N22" s="34" t="s">
        <v>630</v>
      </c>
      <c r="O22" s="13">
        <v>4</v>
      </c>
      <c r="P22" s="1162" t="s">
        <v>118</v>
      </c>
      <c r="Q22" s="1165">
        <v>0.3</v>
      </c>
      <c r="R22" s="6"/>
      <c r="S22" s="6"/>
      <c r="T22" s="6"/>
      <c r="U22" s="6"/>
      <c r="V22" s="6"/>
      <c r="W22" s="6"/>
      <c r="X22" s="6"/>
      <c r="Y22" s="6"/>
      <c r="Z22" s="6"/>
      <c r="AA22" s="6"/>
      <c r="AB22" s="6"/>
      <c r="AC22" s="6"/>
      <c r="AD22" s="6"/>
    </row>
    <row r="23" spans="2:30" ht="94.5">
      <c r="B23" s="1105"/>
      <c r="C23" s="156" t="s">
        <v>101</v>
      </c>
      <c r="D23" s="37" t="s">
        <v>13</v>
      </c>
      <c r="E23" s="34">
        <v>2025</v>
      </c>
      <c r="F23" s="34">
        <v>2028</v>
      </c>
      <c r="G23" s="11">
        <f t="shared" si="0"/>
        <v>180000</v>
      </c>
      <c r="H23" s="38">
        <v>150000</v>
      </c>
      <c r="I23" s="39"/>
      <c r="J23" s="39"/>
      <c r="K23" s="300">
        <f>H23*(20/100)</f>
        <v>30000</v>
      </c>
      <c r="L23" s="39"/>
      <c r="M23" s="39"/>
      <c r="N23" s="34" t="s">
        <v>116</v>
      </c>
      <c r="O23" s="13">
        <v>10</v>
      </c>
      <c r="P23" s="1163"/>
      <c r="Q23" s="1166"/>
      <c r="R23" s="6"/>
      <c r="S23" s="6"/>
      <c r="T23" s="6"/>
      <c r="U23" s="6"/>
      <c r="V23" s="6"/>
      <c r="W23" s="6"/>
      <c r="X23" s="6"/>
      <c r="Y23" s="6"/>
      <c r="Z23" s="6"/>
      <c r="AA23" s="6"/>
      <c r="AB23" s="6"/>
      <c r="AC23" s="6"/>
      <c r="AD23" s="6"/>
    </row>
    <row r="24" spans="2:30" ht="105.6" customHeight="1" thickBot="1">
      <c r="B24" s="1106"/>
      <c r="C24" s="156" t="s">
        <v>628</v>
      </c>
      <c r="D24" s="34" t="s">
        <v>14</v>
      </c>
      <c r="E24" s="34">
        <v>2026</v>
      </c>
      <c r="F24" s="34">
        <v>2030</v>
      </c>
      <c r="G24" s="11">
        <f t="shared" si="0"/>
        <v>100000</v>
      </c>
      <c r="H24" s="329">
        <v>100000</v>
      </c>
      <c r="I24" s="330"/>
      <c r="J24" s="331"/>
      <c r="K24" s="359"/>
      <c r="L24" s="330"/>
      <c r="M24" s="331"/>
      <c r="N24" s="34" t="s">
        <v>631</v>
      </c>
      <c r="O24" s="13">
        <v>20</v>
      </c>
      <c r="P24" s="1164"/>
      <c r="Q24" s="1167"/>
      <c r="R24" s="6"/>
      <c r="S24" s="6"/>
      <c r="T24" s="6"/>
      <c r="U24" s="6"/>
      <c r="V24" s="6"/>
      <c r="W24" s="6"/>
      <c r="X24" s="6"/>
      <c r="Y24" s="6"/>
      <c r="Z24" s="6"/>
      <c r="AA24" s="6"/>
      <c r="AB24" s="6"/>
      <c r="AC24" s="6"/>
      <c r="AD24"/>
    </row>
    <row r="25" spans="2:30" s="206" customFormat="1" ht="32.1" customHeight="1">
      <c r="B25" s="197" t="s">
        <v>102</v>
      </c>
      <c r="C25" s="198"/>
      <c r="D25" s="199"/>
      <c r="E25" s="200"/>
      <c r="F25" s="200"/>
      <c r="G25" s="210">
        <f>SUM(G8:G24)</f>
        <v>6914000</v>
      </c>
      <c r="H25" s="210">
        <f t="shared" ref="H25:M25" si="1">SUM(H8:H24)</f>
        <v>2710000</v>
      </c>
      <c r="I25" s="210">
        <f t="shared" si="1"/>
        <v>1510000</v>
      </c>
      <c r="J25" s="210">
        <f t="shared" si="1"/>
        <v>0</v>
      </c>
      <c r="K25" s="210">
        <f>SUM(K8:K24)</f>
        <v>294000</v>
      </c>
      <c r="L25" s="210">
        <f t="shared" si="1"/>
        <v>710000</v>
      </c>
      <c r="M25" s="210">
        <f t="shared" si="1"/>
        <v>1690000</v>
      </c>
      <c r="N25" s="202"/>
      <c r="O25" s="201"/>
      <c r="P25" s="203"/>
      <c r="Q25" s="201"/>
      <c r="R25" s="204"/>
      <c r="S25" s="204"/>
      <c r="T25" s="204"/>
      <c r="U25" s="204"/>
      <c r="V25" s="204"/>
      <c r="W25" s="204"/>
      <c r="X25" s="204"/>
      <c r="Y25" s="204"/>
      <c r="Z25" s="204"/>
      <c r="AA25" s="204"/>
      <c r="AB25" s="204"/>
      <c r="AC25" s="204"/>
      <c r="AD25" s="205"/>
    </row>
    <row r="26" spans="2:30" ht="42.75" customHeight="1">
      <c r="B26" s="1104" t="s">
        <v>119</v>
      </c>
      <c r="C26" s="1140"/>
      <c r="D26" s="1140"/>
      <c r="E26" s="1140"/>
      <c r="F26" s="1140"/>
      <c r="G26" s="1140"/>
      <c r="H26" s="1140"/>
      <c r="I26" s="1140"/>
      <c r="J26" s="1140"/>
      <c r="K26" s="1140"/>
      <c r="L26" s="1140"/>
      <c r="M26" s="1140"/>
      <c r="N26" s="1140"/>
      <c r="O26" s="1140"/>
      <c r="P26" s="1140"/>
      <c r="Q26" s="1140"/>
      <c r="R26" s="6"/>
      <c r="S26" s="6"/>
      <c r="T26" s="6"/>
      <c r="U26" s="6"/>
      <c r="V26" s="6"/>
      <c r="W26" s="6"/>
      <c r="X26" s="6"/>
      <c r="Y26" s="6"/>
      <c r="Z26" s="6"/>
      <c r="AA26" s="6"/>
      <c r="AB26" s="6"/>
      <c r="AC26" s="6"/>
      <c r="AD26"/>
    </row>
    <row r="27" spans="2:30" ht="47.25">
      <c r="B27" s="1102" t="s">
        <v>120</v>
      </c>
      <c r="C27" s="211" t="s">
        <v>633</v>
      </c>
      <c r="D27" s="212" t="s">
        <v>132</v>
      </c>
      <c r="E27" s="213">
        <v>2025</v>
      </c>
      <c r="F27" s="213">
        <v>2030</v>
      </c>
      <c r="G27" s="214">
        <f>SUM(H27:M27)</f>
        <v>700000</v>
      </c>
      <c r="H27" s="214">
        <v>700000</v>
      </c>
      <c r="I27" s="65"/>
      <c r="J27" s="65">
        <v>0</v>
      </c>
      <c r="K27" s="332"/>
      <c r="L27" s="65">
        <v>0</v>
      </c>
      <c r="M27" s="215">
        <v>0</v>
      </c>
      <c r="N27" s="29" t="s">
        <v>133</v>
      </c>
      <c r="O27" s="216">
        <v>0.4</v>
      </c>
      <c r="P27" s="1136" t="s">
        <v>148</v>
      </c>
      <c r="Q27" s="1100">
        <v>0.4</v>
      </c>
      <c r="R27" s="6"/>
      <c r="S27" s="6"/>
      <c r="T27" s="6"/>
      <c r="U27" s="6"/>
      <c r="V27" s="6"/>
      <c r="W27" s="6"/>
      <c r="X27" s="6"/>
      <c r="Y27" s="6"/>
      <c r="Z27" s="6"/>
      <c r="AA27" s="6"/>
      <c r="AB27" s="6"/>
      <c r="AC27" s="6"/>
      <c r="AD27"/>
    </row>
    <row r="28" spans="2:30" ht="78.75">
      <c r="B28" s="1102"/>
      <c r="C28" s="41" t="s">
        <v>121</v>
      </c>
      <c r="D28" s="9" t="s">
        <v>129</v>
      </c>
      <c r="E28" s="45">
        <v>2025</v>
      </c>
      <c r="F28" s="45">
        <v>2027</v>
      </c>
      <c r="G28" s="214">
        <f t="shared" ref="G28:G41" si="2">SUM(H28:M28)</f>
        <v>0</v>
      </c>
      <c r="H28" s="42">
        <v>0</v>
      </c>
      <c r="I28" s="42"/>
      <c r="J28" s="42">
        <v>0</v>
      </c>
      <c r="K28" s="42"/>
      <c r="L28" s="42">
        <v>0</v>
      </c>
      <c r="M28" s="43">
        <v>0</v>
      </c>
      <c r="N28" s="12" t="s">
        <v>134</v>
      </c>
      <c r="O28" s="46">
        <v>15</v>
      </c>
      <c r="P28" s="1136"/>
      <c r="Q28" s="1117"/>
      <c r="R28" s="6"/>
      <c r="S28" s="6"/>
      <c r="T28" s="6"/>
      <c r="U28" s="6"/>
      <c r="V28" s="6"/>
      <c r="W28" s="6"/>
      <c r="X28" s="6"/>
      <c r="Y28" s="6"/>
      <c r="Z28" s="6"/>
      <c r="AA28" s="6"/>
      <c r="AB28" s="6"/>
      <c r="AC28" s="6"/>
      <c r="AD28"/>
    </row>
    <row r="29" spans="2:30" ht="47.25">
      <c r="B29" s="1102"/>
      <c r="C29" s="47" t="s">
        <v>634</v>
      </c>
      <c r="D29" s="9" t="s">
        <v>129</v>
      </c>
      <c r="E29" s="48">
        <v>2025</v>
      </c>
      <c r="F29" s="48">
        <v>2030</v>
      </c>
      <c r="G29" s="214">
        <f t="shared" si="2"/>
        <v>0</v>
      </c>
      <c r="H29" s="49">
        <v>0</v>
      </c>
      <c r="I29" s="49"/>
      <c r="J29" s="49">
        <v>0</v>
      </c>
      <c r="K29" s="49"/>
      <c r="L29" s="49">
        <v>0</v>
      </c>
      <c r="M29" s="50">
        <v>0</v>
      </c>
      <c r="N29" s="12" t="s">
        <v>135</v>
      </c>
      <c r="O29" s="46">
        <v>30</v>
      </c>
      <c r="P29" s="1136"/>
      <c r="Q29" s="1117"/>
      <c r="R29" s="6"/>
      <c r="S29" s="6"/>
      <c r="T29" s="6"/>
      <c r="U29" s="6"/>
      <c r="V29" s="6"/>
      <c r="W29" s="6"/>
      <c r="X29" s="6"/>
      <c r="Y29" s="6"/>
      <c r="Z29" s="6"/>
      <c r="AA29" s="6"/>
      <c r="AB29" s="6"/>
      <c r="AC29" s="6"/>
      <c r="AD29"/>
    </row>
    <row r="30" spans="2:30" ht="63">
      <c r="B30" s="1102"/>
      <c r="C30" s="51" t="s">
        <v>122</v>
      </c>
      <c r="D30" s="9" t="s">
        <v>131</v>
      </c>
      <c r="E30" s="52">
        <v>2025</v>
      </c>
      <c r="F30" s="52">
        <v>2030</v>
      </c>
      <c r="G30" s="214">
        <f t="shared" si="2"/>
        <v>200000</v>
      </c>
      <c r="H30" s="53">
        <v>200000</v>
      </c>
      <c r="I30" s="53"/>
      <c r="J30" s="53"/>
      <c r="K30" s="53"/>
      <c r="L30" s="53"/>
      <c r="M30" s="54"/>
      <c r="N30" s="12" t="s">
        <v>136</v>
      </c>
      <c r="O30" s="44">
        <v>0.3</v>
      </c>
      <c r="P30" s="1136"/>
      <c r="Q30" s="1117"/>
      <c r="R30" s="6"/>
      <c r="S30" s="6"/>
      <c r="T30" s="6"/>
      <c r="U30" s="6"/>
      <c r="V30" s="6"/>
      <c r="W30" s="6"/>
      <c r="X30" s="6"/>
      <c r="Y30" s="6"/>
      <c r="Z30" s="6"/>
      <c r="AA30" s="6"/>
      <c r="AB30" s="6"/>
      <c r="AC30" s="6"/>
      <c r="AD30"/>
    </row>
    <row r="31" spans="2:30" ht="31.5">
      <c r="B31" s="1102"/>
      <c r="C31" s="55" t="s">
        <v>636</v>
      </c>
      <c r="D31" s="9" t="s">
        <v>129</v>
      </c>
      <c r="E31" s="52">
        <v>2025</v>
      </c>
      <c r="F31" s="56">
        <v>2030</v>
      </c>
      <c r="G31" s="214">
        <f t="shared" si="2"/>
        <v>350000</v>
      </c>
      <c r="H31" s="57">
        <v>350000</v>
      </c>
      <c r="I31" s="57"/>
      <c r="J31" s="57">
        <v>0</v>
      </c>
      <c r="K31" s="57"/>
      <c r="L31" s="57">
        <v>0</v>
      </c>
      <c r="M31" s="58">
        <v>0</v>
      </c>
      <c r="N31" s="12" t="s">
        <v>137</v>
      </c>
      <c r="O31" s="46">
        <v>10</v>
      </c>
      <c r="P31" s="1136"/>
      <c r="Q31" s="1117"/>
      <c r="R31" s="6"/>
      <c r="S31" s="6"/>
      <c r="T31" s="6"/>
      <c r="U31" s="6"/>
      <c r="V31" s="6"/>
      <c r="W31" s="6"/>
      <c r="X31" s="6"/>
      <c r="Y31" s="6"/>
      <c r="Z31" s="6"/>
      <c r="AA31" s="6"/>
      <c r="AB31" s="6"/>
      <c r="AC31" s="6"/>
    </row>
    <row r="32" spans="2:30" ht="78.75">
      <c r="B32" s="1102"/>
      <c r="C32" s="55" t="s">
        <v>635</v>
      </c>
      <c r="D32" s="9" t="s">
        <v>130</v>
      </c>
      <c r="E32" s="52">
        <v>2025</v>
      </c>
      <c r="F32" s="52">
        <v>2030</v>
      </c>
      <c r="G32" s="214">
        <f t="shared" si="2"/>
        <v>60000</v>
      </c>
      <c r="H32" s="53">
        <v>50000</v>
      </c>
      <c r="I32" s="53"/>
      <c r="J32" s="53"/>
      <c r="K32" s="53">
        <f>H32*(20/100)</f>
        <v>10000</v>
      </c>
      <c r="L32" s="53"/>
      <c r="M32" s="53"/>
      <c r="N32" s="12" t="s">
        <v>138</v>
      </c>
      <c r="O32" s="46">
        <v>10</v>
      </c>
      <c r="P32" s="1136"/>
      <c r="Q32" s="1117"/>
      <c r="R32" s="6"/>
      <c r="S32" s="6"/>
      <c r="T32" s="6"/>
      <c r="U32" s="6"/>
      <c r="V32" s="6"/>
      <c r="W32" s="6"/>
      <c r="X32" s="6"/>
      <c r="Y32" s="6"/>
      <c r="Z32" s="6"/>
      <c r="AA32" s="6"/>
      <c r="AB32" s="6"/>
      <c r="AC32" s="6"/>
    </row>
    <row r="33" spans="2:29" s="59" customFormat="1" ht="47.25">
      <c r="B33" s="1102"/>
      <c r="C33" s="55" t="s">
        <v>123</v>
      </c>
      <c r="D33" s="9" t="s">
        <v>129</v>
      </c>
      <c r="E33" s="52">
        <v>2025</v>
      </c>
      <c r="F33" s="52">
        <v>2030</v>
      </c>
      <c r="G33" s="214">
        <f t="shared" si="2"/>
        <v>350000</v>
      </c>
      <c r="H33" s="17">
        <v>350000</v>
      </c>
      <c r="I33" s="17"/>
      <c r="J33" s="17">
        <v>0</v>
      </c>
      <c r="K33" s="53"/>
      <c r="L33" s="17">
        <v>0</v>
      </c>
      <c r="M33" s="17">
        <v>0</v>
      </c>
      <c r="N33" s="12" t="s">
        <v>139</v>
      </c>
      <c r="O33" s="46">
        <v>10</v>
      </c>
      <c r="P33" s="1136"/>
      <c r="Q33" s="1117"/>
      <c r="R33" s="6"/>
      <c r="S33" s="6"/>
      <c r="T33" s="6"/>
      <c r="U33" s="6"/>
      <c r="V33" s="6"/>
      <c r="W33" s="6"/>
      <c r="X33" s="6"/>
      <c r="Y33" s="6"/>
      <c r="Z33" s="6"/>
      <c r="AA33" s="6"/>
      <c r="AB33" s="6"/>
      <c r="AC33" s="6"/>
    </row>
    <row r="34" spans="2:29" ht="78.75">
      <c r="B34" s="1102"/>
      <c r="C34" s="60" t="s">
        <v>637</v>
      </c>
      <c r="D34" s="9" t="s">
        <v>129</v>
      </c>
      <c r="E34" s="52">
        <v>2025</v>
      </c>
      <c r="F34" s="52">
        <v>2030</v>
      </c>
      <c r="G34" s="214">
        <f t="shared" si="2"/>
        <v>280000</v>
      </c>
      <c r="H34" s="17">
        <v>280000</v>
      </c>
      <c r="I34" s="17"/>
      <c r="J34" s="17">
        <v>0</v>
      </c>
      <c r="K34" s="53"/>
      <c r="L34" s="17">
        <v>0</v>
      </c>
      <c r="M34" s="17">
        <v>0</v>
      </c>
      <c r="N34" s="12" t="s">
        <v>140</v>
      </c>
      <c r="O34" s="46">
        <v>28</v>
      </c>
      <c r="P34" s="1136"/>
      <c r="Q34" s="1117"/>
      <c r="R34" s="6"/>
      <c r="S34" s="6"/>
      <c r="T34" s="6"/>
      <c r="U34" s="6"/>
      <c r="V34" s="6"/>
      <c r="W34" s="6"/>
      <c r="X34" s="6"/>
      <c r="Y34" s="6"/>
      <c r="Z34" s="6"/>
      <c r="AA34" s="6"/>
      <c r="AB34" s="6"/>
      <c r="AC34" s="6"/>
    </row>
    <row r="35" spans="2:29" ht="62.25" customHeight="1">
      <c r="B35" s="1102"/>
      <c r="C35" s="55" t="s">
        <v>638</v>
      </c>
      <c r="D35" s="9" t="s">
        <v>6</v>
      </c>
      <c r="E35" s="52">
        <v>2025</v>
      </c>
      <c r="F35" s="52">
        <v>2030</v>
      </c>
      <c r="G35" s="214">
        <f t="shared" si="2"/>
        <v>600000</v>
      </c>
      <c r="H35" s="53"/>
      <c r="I35" s="53">
        <v>500000</v>
      </c>
      <c r="J35" s="53"/>
      <c r="K35" s="53">
        <f>I35*(20/100)</f>
        <v>100000</v>
      </c>
      <c r="L35" s="53"/>
      <c r="M35" s="53"/>
      <c r="N35" s="12" t="s">
        <v>141</v>
      </c>
      <c r="O35" s="46">
        <v>500</v>
      </c>
      <c r="P35" s="1136"/>
      <c r="Q35" s="1117"/>
      <c r="R35" s="61"/>
      <c r="S35" s="61"/>
      <c r="T35" s="61"/>
      <c r="U35" s="61"/>
      <c r="V35" s="61"/>
      <c r="W35" s="61"/>
      <c r="X35" s="61"/>
      <c r="Y35" s="61"/>
      <c r="Z35" s="61"/>
      <c r="AA35" s="61"/>
      <c r="AB35" s="61"/>
      <c r="AC35" s="61"/>
    </row>
    <row r="36" spans="2:29" ht="63">
      <c r="B36" s="1102"/>
      <c r="C36" s="55" t="s">
        <v>124</v>
      </c>
      <c r="D36" s="9" t="s">
        <v>130</v>
      </c>
      <c r="E36" s="52">
        <v>2025</v>
      </c>
      <c r="F36" s="52">
        <v>2030</v>
      </c>
      <c r="G36" s="214">
        <f t="shared" si="2"/>
        <v>100000</v>
      </c>
      <c r="H36" s="17">
        <v>70000</v>
      </c>
      <c r="I36" s="17"/>
      <c r="J36" s="17">
        <v>0</v>
      </c>
      <c r="K36" s="53"/>
      <c r="L36" s="17">
        <v>0</v>
      </c>
      <c r="M36" s="17">
        <v>30000</v>
      </c>
      <c r="N36" s="12" t="s">
        <v>142</v>
      </c>
      <c r="O36" s="46">
        <v>20</v>
      </c>
      <c r="P36" s="1136"/>
      <c r="Q36" s="1117"/>
      <c r="R36" s="6"/>
      <c r="S36" s="6"/>
      <c r="T36" s="6"/>
      <c r="U36" s="6"/>
      <c r="V36" s="6"/>
      <c r="W36" s="6"/>
      <c r="X36" s="6"/>
      <c r="Y36" s="6"/>
      <c r="Z36" s="6"/>
      <c r="AA36" s="6"/>
      <c r="AB36" s="6"/>
      <c r="AC36" s="6"/>
    </row>
    <row r="37" spans="2:29" ht="63.75" thickBot="1">
      <c r="B37" s="1118"/>
      <c r="C37" s="55" t="s">
        <v>639</v>
      </c>
      <c r="D37" s="9" t="s">
        <v>130</v>
      </c>
      <c r="E37" s="52">
        <v>2025</v>
      </c>
      <c r="F37" s="52">
        <v>2030</v>
      </c>
      <c r="G37" s="214">
        <f t="shared" si="2"/>
        <v>500000</v>
      </c>
      <c r="H37" s="17"/>
      <c r="I37" s="17">
        <v>150000</v>
      </c>
      <c r="J37" s="17"/>
      <c r="K37" s="53"/>
      <c r="L37" s="17"/>
      <c r="M37" s="17">
        <v>350000</v>
      </c>
      <c r="N37" s="12" t="s">
        <v>143</v>
      </c>
      <c r="O37" s="62">
        <v>500</v>
      </c>
      <c r="P37" s="1168"/>
      <c r="Q37" s="1117"/>
      <c r="R37" s="6"/>
      <c r="S37" s="6"/>
      <c r="T37" s="6"/>
      <c r="U37" s="6"/>
      <c r="V37" s="6"/>
      <c r="W37" s="6"/>
      <c r="X37" s="6"/>
      <c r="Y37" s="6"/>
      <c r="Z37" s="6"/>
      <c r="AA37" s="6"/>
      <c r="AB37" s="6"/>
      <c r="AC37" s="6"/>
    </row>
    <row r="38" spans="2:29" ht="47.25">
      <c r="B38" s="1073" t="s">
        <v>128</v>
      </c>
      <c r="C38" s="60" t="s">
        <v>640</v>
      </c>
      <c r="D38" s="9" t="s">
        <v>129</v>
      </c>
      <c r="E38" s="52">
        <v>2025</v>
      </c>
      <c r="F38" s="52">
        <v>2030</v>
      </c>
      <c r="G38" s="214">
        <f t="shared" si="2"/>
        <v>360000</v>
      </c>
      <c r="H38" s="53"/>
      <c r="I38" s="53">
        <v>300000</v>
      </c>
      <c r="J38" s="53"/>
      <c r="K38" s="53">
        <f>I38*(20/100)</f>
        <v>60000</v>
      </c>
      <c r="L38" s="53"/>
      <c r="M38" s="53"/>
      <c r="N38" s="12" t="s">
        <v>144</v>
      </c>
      <c r="O38" s="63">
        <v>300</v>
      </c>
      <c r="P38" s="1132" t="s">
        <v>149</v>
      </c>
      <c r="Q38" s="1137">
        <v>0.2</v>
      </c>
      <c r="R38" s="6"/>
      <c r="S38" s="6"/>
      <c r="T38" s="6"/>
      <c r="U38" s="6"/>
      <c r="V38" s="6"/>
      <c r="W38" s="6"/>
      <c r="X38" s="6"/>
      <c r="Y38" s="6"/>
      <c r="Z38" s="6"/>
      <c r="AA38" s="6"/>
      <c r="AB38" s="6"/>
      <c r="AC38" s="6"/>
    </row>
    <row r="39" spans="2:29" ht="110.25">
      <c r="B39" s="1135"/>
      <c r="C39" s="60" t="s">
        <v>125</v>
      </c>
      <c r="D39" s="9" t="s">
        <v>129</v>
      </c>
      <c r="E39" s="52">
        <v>2025</v>
      </c>
      <c r="F39" s="52">
        <v>2030</v>
      </c>
      <c r="G39" s="214">
        <f t="shared" si="2"/>
        <v>554400</v>
      </c>
      <c r="H39" s="17">
        <v>462000</v>
      </c>
      <c r="I39" s="17"/>
      <c r="J39" s="17">
        <v>0</v>
      </c>
      <c r="K39" s="53">
        <f>H39*(20/100)</f>
        <v>92400</v>
      </c>
      <c r="L39" s="17">
        <v>0</v>
      </c>
      <c r="M39" s="17">
        <v>0</v>
      </c>
      <c r="N39" s="12" t="s">
        <v>145</v>
      </c>
      <c r="O39" s="13" t="s">
        <v>15</v>
      </c>
      <c r="P39" s="1136"/>
      <c r="Q39" s="1138"/>
      <c r="R39" s="6"/>
      <c r="S39" s="6"/>
      <c r="T39" s="6"/>
      <c r="U39" s="6"/>
      <c r="V39" s="6"/>
      <c r="W39" s="6"/>
      <c r="X39" s="6"/>
      <c r="Y39" s="6"/>
      <c r="Z39" s="6"/>
      <c r="AA39" s="6"/>
      <c r="AB39" s="6"/>
      <c r="AC39" s="6"/>
    </row>
    <row r="40" spans="2:29" ht="173.25">
      <c r="B40" s="1135"/>
      <c r="C40" s="60" t="s">
        <v>126</v>
      </c>
      <c r="D40" s="9" t="s">
        <v>129</v>
      </c>
      <c r="E40" s="52">
        <v>2025</v>
      </c>
      <c r="F40" s="52">
        <v>2030</v>
      </c>
      <c r="G40" s="214">
        <f t="shared" si="2"/>
        <v>290000</v>
      </c>
      <c r="H40" s="17">
        <v>200000</v>
      </c>
      <c r="I40" s="17"/>
      <c r="J40" s="17">
        <v>0</v>
      </c>
      <c r="K40" s="53">
        <f>H40*(20/100)</f>
        <v>40000</v>
      </c>
      <c r="L40" s="17">
        <v>0</v>
      </c>
      <c r="M40" s="17">
        <v>50000</v>
      </c>
      <c r="N40" s="12" t="s">
        <v>146</v>
      </c>
      <c r="O40" s="13">
        <v>30</v>
      </c>
      <c r="P40" s="1136"/>
      <c r="Q40" s="1138"/>
      <c r="R40" s="6"/>
      <c r="S40" s="6"/>
      <c r="T40" s="6"/>
      <c r="U40" s="6"/>
      <c r="V40" s="6"/>
      <c r="W40" s="6"/>
      <c r="X40" s="6"/>
      <c r="Y40" s="6"/>
      <c r="Z40" s="6"/>
      <c r="AA40" s="6"/>
      <c r="AB40" s="6"/>
      <c r="AC40" s="6"/>
    </row>
    <row r="41" spans="2:29" ht="63">
      <c r="B41" s="1135"/>
      <c r="C41" s="217" t="s">
        <v>127</v>
      </c>
      <c r="D41" s="218" t="s">
        <v>129</v>
      </c>
      <c r="E41" s="56">
        <v>2025</v>
      </c>
      <c r="F41" s="219">
        <v>2030</v>
      </c>
      <c r="G41" s="214">
        <f t="shared" si="2"/>
        <v>370000</v>
      </c>
      <c r="H41" s="220">
        <v>320000</v>
      </c>
      <c r="I41" s="220"/>
      <c r="J41" s="220">
        <v>0</v>
      </c>
      <c r="K41" s="376">
        <v>50000</v>
      </c>
      <c r="L41" s="220">
        <v>0</v>
      </c>
      <c r="M41" s="221">
        <v>0</v>
      </c>
      <c r="N41" s="222" t="s">
        <v>147</v>
      </c>
      <c r="O41" s="223" t="s">
        <v>15</v>
      </c>
      <c r="P41" s="1136"/>
      <c r="Q41" s="1139"/>
      <c r="R41" s="6"/>
      <c r="S41" s="6"/>
      <c r="T41" s="6"/>
      <c r="U41" s="6"/>
      <c r="V41" s="6"/>
      <c r="W41" s="6"/>
      <c r="X41" s="6"/>
      <c r="Y41" s="6"/>
      <c r="Z41" s="6"/>
      <c r="AA41" s="6"/>
      <c r="AB41" s="6"/>
      <c r="AC41" s="6"/>
    </row>
    <row r="42" spans="2:29" s="206" customFormat="1" ht="39.75" customHeight="1">
      <c r="B42" s="228" t="s">
        <v>150</v>
      </c>
      <c r="C42" s="229"/>
      <c r="D42" s="229"/>
      <c r="E42" s="230"/>
      <c r="F42" s="230"/>
      <c r="G42" s="208">
        <f>SUM(G27:G41)</f>
        <v>4714400</v>
      </c>
      <c r="H42" s="208">
        <f t="shared" ref="H42:M42" si="3">SUM(H27:H41)</f>
        <v>2982000</v>
      </c>
      <c r="I42" s="208">
        <f>SUM(I27:I41)</f>
        <v>950000</v>
      </c>
      <c r="J42" s="208">
        <f t="shared" si="3"/>
        <v>0</v>
      </c>
      <c r="K42" s="208">
        <f>SUM(K27:K41)</f>
        <v>352400</v>
      </c>
      <c r="L42" s="208">
        <f t="shared" si="3"/>
        <v>0</v>
      </c>
      <c r="M42" s="208">
        <f t="shared" si="3"/>
        <v>430000</v>
      </c>
      <c r="N42" s="231"/>
      <c r="O42" s="208"/>
      <c r="P42" s="232"/>
      <c r="Q42" s="208"/>
      <c r="R42" s="204"/>
      <c r="S42" s="204"/>
      <c r="T42" s="204"/>
      <c r="U42" s="204"/>
      <c r="V42" s="204"/>
      <c r="W42" s="204"/>
      <c r="X42" s="204"/>
      <c r="Y42" s="204"/>
      <c r="Z42" s="204"/>
      <c r="AA42" s="204"/>
      <c r="AB42" s="204"/>
      <c r="AC42" s="204"/>
    </row>
    <row r="43" spans="2:29" ht="36" customHeight="1">
      <c r="B43" s="1104" t="s">
        <v>151</v>
      </c>
      <c r="C43" s="1140"/>
      <c r="D43" s="1140"/>
      <c r="E43" s="1140"/>
      <c r="F43" s="1140"/>
      <c r="G43" s="1140"/>
      <c r="H43" s="1140"/>
      <c r="I43" s="1140"/>
      <c r="J43" s="1140"/>
      <c r="K43" s="1140"/>
      <c r="L43" s="1140"/>
      <c r="M43" s="1140"/>
      <c r="N43" s="1140"/>
      <c r="O43" s="1140"/>
      <c r="P43" s="1140"/>
      <c r="Q43" s="1140"/>
      <c r="R43" s="6"/>
      <c r="S43" s="6"/>
      <c r="T43" s="6"/>
      <c r="U43" s="6"/>
      <c r="V43" s="6"/>
      <c r="W43" s="6"/>
      <c r="X43" s="6"/>
      <c r="Y43" s="6"/>
      <c r="Z43" s="6"/>
      <c r="AA43" s="6"/>
      <c r="AB43" s="6"/>
      <c r="AC43" s="6"/>
    </row>
    <row r="44" spans="2:29" ht="63" customHeight="1">
      <c r="B44" s="1141" t="s">
        <v>153</v>
      </c>
      <c r="C44" s="224" t="s">
        <v>641</v>
      </c>
      <c r="D44" s="212" t="s">
        <v>16</v>
      </c>
      <c r="E44" s="225">
        <v>2025</v>
      </c>
      <c r="F44" s="226">
        <v>2030</v>
      </c>
      <c r="G44" s="227">
        <f>SUM(H44:M44)</f>
        <v>124000</v>
      </c>
      <c r="H44" s="227">
        <v>70000</v>
      </c>
      <c r="I44" s="227"/>
      <c r="J44" s="227">
        <v>0</v>
      </c>
      <c r="K44" s="378">
        <f>H44*(20/100)</f>
        <v>14000</v>
      </c>
      <c r="L44" s="227">
        <v>0</v>
      </c>
      <c r="M44" s="227">
        <v>40000</v>
      </c>
      <c r="N44" s="29" t="s">
        <v>158</v>
      </c>
      <c r="O44" s="153">
        <v>0.1</v>
      </c>
      <c r="P44" s="1087" t="s">
        <v>166</v>
      </c>
      <c r="Q44" s="1089">
        <v>0.25</v>
      </c>
      <c r="R44" s="68"/>
      <c r="S44" s="68"/>
      <c r="T44" s="68"/>
      <c r="U44" s="68"/>
      <c r="V44" s="68"/>
      <c r="W44" s="68"/>
      <c r="X44" s="68"/>
      <c r="Y44" s="68"/>
      <c r="Z44" s="68"/>
      <c r="AA44" s="68"/>
      <c r="AB44" s="68"/>
      <c r="AC44" s="68"/>
    </row>
    <row r="45" spans="2:29" ht="47.25">
      <c r="B45" s="1130"/>
      <c r="C45" s="157" t="s">
        <v>642</v>
      </c>
      <c r="D45" s="9" t="s">
        <v>17</v>
      </c>
      <c r="E45" s="325">
        <v>2024</v>
      </c>
      <c r="F45" s="69">
        <v>2030</v>
      </c>
      <c r="G45" s="227">
        <f t="shared" ref="G45:G50" si="4">SUM(H45:M45)</f>
        <v>1100000</v>
      </c>
      <c r="H45" s="70"/>
      <c r="I45" s="70">
        <v>1000000</v>
      </c>
      <c r="J45" s="70"/>
      <c r="K45" s="70">
        <v>100000</v>
      </c>
      <c r="L45" s="70"/>
      <c r="M45" s="70"/>
      <c r="N45" s="12" t="s">
        <v>159</v>
      </c>
      <c r="O45" s="67">
        <v>0.2</v>
      </c>
      <c r="P45" s="1112"/>
      <c r="Q45" s="1143"/>
      <c r="R45" s="68"/>
      <c r="S45" s="68"/>
      <c r="T45" s="68"/>
      <c r="U45" s="68"/>
      <c r="V45" s="68"/>
      <c r="W45" s="68"/>
      <c r="X45" s="68"/>
      <c r="Y45" s="68"/>
      <c r="Z45" s="68"/>
      <c r="AA45" s="68"/>
      <c r="AB45" s="68"/>
      <c r="AC45" s="68"/>
    </row>
    <row r="46" spans="2:29" ht="47.25">
      <c r="B46" s="1130"/>
      <c r="C46" s="155" t="s">
        <v>152</v>
      </c>
      <c r="D46" s="9" t="s">
        <v>6</v>
      </c>
      <c r="E46" s="71">
        <v>2025</v>
      </c>
      <c r="F46" s="72">
        <v>2030</v>
      </c>
      <c r="G46" s="227">
        <f t="shared" si="4"/>
        <v>48000</v>
      </c>
      <c r="H46" s="66">
        <v>0</v>
      </c>
      <c r="I46" s="66">
        <v>40000</v>
      </c>
      <c r="J46" s="66">
        <v>0</v>
      </c>
      <c r="K46" s="75">
        <f>I46*(20/100)</f>
        <v>8000</v>
      </c>
      <c r="L46" s="66">
        <v>0</v>
      </c>
      <c r="M46" s="66"/>
      <c r="N46" s="12" t="s">
        <v>160</v>
      </c>
      <c r="O46" s="13">
        <v>20</v>
      </c>
      <c r="P46" s="1112"/>
      <c r="Q46" s="1143"/>
      <c r="R46" s="68"/>
      <c r="S46" s="68"/>
      <c r="T46" s="68"/>
      <c r="U46" s="68"/>
      <c r="V46" s="68"/>
      <c r="W46" s="68"/>
      <c r="X46" s="68"/>
      <c r="Y46" s="68"/>
      <c r="Z46" s="68"/>
      <c r="AA46" s="68"/>
      <c r="AB46" s="68"/>
      <c r="AC46" s="68"/>
    </row>
    <row r="47" spans="2:29" ht="95.25" thickBot="1">
      <c r="B47" s="1142"/>
      <c r="C47" s="154" t="s">
        <v>643</v>
      </c>
      <c r="D47" s="9" t="s">
        <v>6</v>
      </c>
      <c r="E47" s="73">
        <v>2025</v>
      </c>
      <c r="F47" s="74">
        <v>2026</v>
      </c>
      <c r="G47" s="227">
        <f t="shared" si="4"/>
        <v>1200000</v>
      </c>
      <c r="H47" s="75">
        <v>0</v>
      </c>
      <c r="I47" s="75"/>
      <c r="J47" s="75">
        <v>1200000</v>
      </c>
      <c r="K47" s="75"/>
      <c r="L47" s="75">
        <v>0</v>
      </c>
      <c r="M47" s="75">
        <v>0</v>
      </c>
      <c r="N47" s="12" t="s">
        <v>161</v>
      </c>
      <c r="O47" s="13" t="s">
        <v>162</v>
      </c>
      <c r="P47" s="1112"/>
      <c r="Q47" s="1143"/>
      <c r="R47" s="68"/>
      <c r="S47" s="68"/>
      <c r="T47" s="68"/>
      <c r="U47" s="68"/>
      <c r="V47" s="68"/>
      <c r="W47" s="68"/>
      <c r="X47" s="68"/>
      <c r="Y47" s="68"/>
      <c r="Z47" s="68"/>
      <c r="AA47" s="68"/>
      <c r="AB47" s="68"/>
      <c r="AC47" s="68"/>
    </row>
    <row r="48" spans="2:29" ht="31.5">
      <c r="B48" s="1129" t="s">
        <v>154</v>
      </c>
      <c r="C48" s="160" t="s">
        <v>644</v>
      </c>
      <c r="D48" s="9" t="s">
        <v>6</v>
      </c>
      <c r="E48" s="327">
        <v>2025</v>
      </c>
      <c r="F48" s="328">
        <v>2030</v>
      </c>
      <c r="G48" s="66">
        <f t="shared" si="4"/>
        <v>1063300</v>
      </c>
      <c r="H48" s="66">
        <v>0</v>
      </c>
      <c r="I48" s="66"/>
      <c r="J48" s="66">
        <v>0</v>
      </c>
      <c r="K48" s="66"/>
      <c r="L48" s="66">
        <v>389300</v>
      </c>
      <c r="M48" s="66">
        <v>674000</v>
      </c>
      <c r="N48" s="12" t="s">
        <v>163</v>
      </c>
      <c r="O48" s="13">
        <v>1</v>
      </c>
      <c r="P48" s="1125" t="s">
        <v>167</v>
      </c>
      <c r="Q48" s="1133">
        <v>0.2</v>
      </c>
      <c r="R48" s="68"/>
      <c r="S48" s="68"/>
      <c r="T48" s="68"/>
      <c r="U48" s="68"/>
      <c r="V48" s="68"/>
      <c r="W48" s="68"/>
      <c r="X48" s="68"/>
      <c r="Y48" s="68"/>
      <c r="Z48" s="68"/>
      <c r="AA48" s="68"/>
      <c r="AB48" s="68"/>
      <c r="AC48" s="68"/>
    </row>
    <row r="49" spans="2:30" ht="141.75">
      <c r="B49" s="1130"/>
      <c r="C49" s="158" t="s">
        <v>668</v>
      </c>
      <c r="D49" s="337" t="s">
        <v>18</v>
      </c>
      <c r="E49" s="339">
        <v>2025</v>
      </c>
      <c r="F49" s="340">
        <v>2030</v>
      </c>
      <c r="G49" s="338">
        <f t="shared" si="4"/>
        <v>70000</v>
      </c>
      <c r="H49" s="338">
        <v>70000</v>
      </c>
      <c r="I49" s="338"/>
      <c r="J49" s="338">
        <v>0</v>
      </c>
      <c r="K49" s="338"/>
      <c r="L49" s="338">
        <v>0</v>
      </c>
      <c r="M49" s="338">
        <v>0</v>
      </c>
      <c r="N49" s="12" t="s">
        <v>164</v>
      </c>
      <c r="O49" s="13">
        <v>2</v>
      </c>
      <c r="P49" s="1125"/>
      <c r="Q49" s="1133"/>
      <c r="R49" s="68"/>
      <c r="S49" s="68"/>
      <c r="T49" s="68"/>
      <c r="U49" s="68"/>
      <c r="V49" s="68"/>
      <c r="W49" s="68"/>
      <c r="X49" s="68"/>
      <c r="Y49" s="68"/>
      <c r="Z49" s="68"/>
      <c r="AA49" s="68"/>
      <c r="AB49" s="68"/>
      <c r="AC49" s="68"/>
    </row>
    <row r="50" spans="2:30" ht="126">
      <c r="B50" s="1131"/>
      <c r="C50" s="233" t="s">
        <v>155</v>
      </c>
      <c r="D50" s="333" t="s">
        <v>156</v>
      </c>
      <c r="E50" s="334">
        <v>2025</v>
      </c>
      <c r="F50" s="334">
        <v>2030</v>
      </c>
      <c r="G50" s="335">
        <f t="shared" si="4"/>
        <v>110000</v>
      </c>
      <c r="H50" s="336">
        <v>80000</v>
      </c>
      <c r="I50" s="336"/>
      <c r="J50" s="336">
        <v>0</v>
      </c>
      <c r="K50" s="336"/>
      <c r="L50" s="336">
        <v>0</v>
      </c>
      <c r="M50" s="336">
        <v>30000</v>
      </c>
      <c r="N50" s="235" t="s">
        <v>165</v>
      </c>
      <c r="O50" s="150">
        <v>1</v>
      </c>
      <c r="P50" s="1132"/>
      <c r="Q50" s="1134"/>
      <c r="R50" s="68"/>
      <c r="S50" s="68"/>
      <c r="T50" s="68"/>
      <c r="U50" s="68"/>
      <c r="V50" s="68"/>
      <c r="W50" s="68"/>
      <c r="X50" s="68"/>
      <c r="Y50" s="68"/>
      <c r="Z50" s="68"/>
      <c r="AA50" s="68"/>
      <c r="AB50" s="68"/>
      <c r="AC50" s="68"/>
    </row>
    <row r="51" spans="2:30" s="206" customFormat="1" ht="40.35" customHeight="1">
      <c r="B51" s="228" t="s">
        <v>157</v>
      </c>
      <c r="C51" s="239"/>
      <c r="D51" s="240"/>
      <c r="E51" s="241"/>
      <c r="F51" s="241"/>
      <c r="G51" s="242">
        <f>SUM(G44:G50)</f>
        <v>3715300</v>
      </c>
      <c r="H51" s="242">
        <f t="shared" ref="H51:M51" si="5">SUM(H44:H50)</f>
        <v>220000</v>
      </c>
      <c r="I51" s="242">
        <f t="shared" si="5"/>
        <v>1040000</v>
      </c>
      <c r="J51" s="242">
        <f t="shared" si="5"/>
        <v>1200000</v>
      </c>
      <c r="K51" s="242">
        <f>SUM(K44:K50)</f>
        <v>122000</v>
      </c>
      <c r="L51" s="242">
        <f t="shared" si="5"/>
        <v>389300</v>
      </c>
      <c r="M51" s="242">
        <f t="shared" si="5"/>
        <v>744000</v>
      </c>
      <c r="N51" s="243"/>
      <c r="O51" s="242"/>
      <c r="P51" s="244"/>
      <c r="Q51" s="242"/>
      <c r="R51" s="207"/>
      <c r="S51" s="207"/>
      <c r="T51" s="207"/>
      <c r="U51" s="207"/>
      <c r="V51" s="207"/>
      <c r="W51" s="207"/>
      <c r="X51" s="207"/>
      <c r="Y51" s="207"/>
      <c r="Z51" s="207"/>
      <c r="AA51" s="207"/>
      <c r="AB51" s="207"/>
      <c r="AC51" s="207"/>
    </row>
    <row r="52" spans="2:30" ht="50.25" customHeight="1">
      <c r="B52" s="1169" t="s">
        <v>168</v>
      </c>
      <c r="C52" s="1170"/>
      <c r="D52" s="1170"/>
      <c r="E52" s="1170"/>
      <c r="F52" s="1170"/>
      <c r="G52" s="1170"/>
      <c r="H52" s="1170"/>
      <c r="I52" s="1170"/>
      <c r="J52" s="1170"/>
      <c r="K52" s="1170"/>
      <c r="L52" s="1170"/>
      <c r="M52" s="1170"/>
      <c r="N52" s="1170"/>
      <c r="O52" s="1170"/>
      <c r="P52" s="1170"/>
      <c r="Q52" s="245"/>
      <c r="R52" s="6"/>
      <c r="S52" s="6"/>
      <c r="T52" s="6"/>
      <c r="U52" s="6"/>
      <c r="V52" s="6"/>
      <c r="W52" s="6"/>
      <c r="X52" s="6"/>
      <c r="Y52" s="6"/>
      <c r="Z52" s="6"/>
      <c r="AA52" s="6"/>
      <c r="AB52" s="6"/>
      <c r="AC52" s="6"/>
    </row>
    <row r="53" spans="2:30" ht="126">
      <c r="B53" s="1095" t="s">
        <v>169</v>
      </c>
      <c r="C53" s="224" t="s">
        <v>170</v>
      </c>
      <c r="D53" s="236" t="s">
        <v>171</v>
      </c>
      <c r="E53" s="64">
        <v>2025</v>
      </c>
      <c r="F53" s="64">
        <v>2028</v>
      </c>
      <c r="G53" s="237">
        <f>SUM(H53:M53)</f>
        <v>350000</v>
      </c>
      <c r="H53" s="65">
        <v>0</v>
      </c>
      <c r="I53" s="65">
        <v>150000</v>
      </c>
      <c r="J53" s="65">
        <v>0</v>
      </c>
      <c r="K53" s="65"/>
      <c r="L53" s="65">
        <v>0</v>
      </c>
      <c r="M53" s="215">
        <v>200000</v>
      </c>
      <c r="N53" s="238" t="s">
        <v>228</v>
      </c>
      <c r="O53" s="30">
        <v>35</v>
      </c>
      <c r="P53" s="1096" t="s">
        <v>234</v>
      </c>
      <c r="Q53" s="1098">
        <v>0.2</v>
      </c>
      <c r="R53" s="6"/>
      <c r="S53" s="6"/>
      <c r="T53" s="6"/>
      <c r="U53" s="6"/>
      <c r="V53" s="6"/>
      <c r="W53" s="6"/>
      <c r="X53" s="6"/>
      <c r="Y53" s="6"/>
      <c r="Z53" s="6"/>
      <c r="AA53" s="6"/>
      <c r="AB53" s="6"/>
      <c r="AC53" s="6"/>
    </row>
    <row r="54" spans="2:30" ht="47.25">
      <c r="B54" s="1102"/>
      <c r="C54" s="155" t="s">
        <v>172</v>
      </c>
      <c r="D54" s="1123" t="s">
        <v>173</v>
      </c>
      <c r="E54" s="52">
        <v>2025</v>
      </c>
      <c r="F54" s="52">
        <v>2027</v>
      </c>
      <c r="G54" s="237">
        <f t="shared" ref="G54:G84" si="6">SUM(H54:M54)</f>
        <v>300000</v>
      </c>
      <c r="H54" s="42">
        <v>0</v>
      </c>
      <c r="I54" s="42">
        <v>100000</v>
      </c>
      <c r="J54" s="42">
        <v>0</v>
      </c>
      <c r="K54" s="42"/>
      <c r="L54" s="42">
        <v>0</v>
      </c>
      <c r="M54" s="43">
        <v>200000</v>
      </c>
      <c r="N54" s="78" t="s">
        <v>229</v>
      </c>
      <c r="O54" s="13">
        <v>300</v>
      </c>
      <c r="P54" s="1097"/>
      <c r="Q54" s="1099"/>
      <c r="R54" s="6"/>
      <c r="S54" s="6"/>
      <c r="T54" s="6"/>
      <c r="U54" s="6"/>
      <c r="V54" s="6"/>
      <c r="W54" s="6"/>
      <c r="X54" s="6"/>
      <c r="Y54" s="6"/>
      <c r="Z54" s="6"/>
      <c r="AA54" s="6"/>
      <c r="AB54" s="6"/>
      <c r="AC54" s="6"/>
    </row>
    <row r="55" spans="2:30" ht="31.5">
      <c r="B55" s="1102"/>
      <c r="C55" s="155" t="s">
        <v>174</v>
      </c>
      <c r="D55" s="1124"/>
      <c r="E55" s="52">
        <v>2025</v>
      </c>
      <c r="F55" s="52">
        <v>2030</v>
      </c>
      <c r="G55" s="237">
        <f t="shared" si="6"/>
        <v>700000</v>
      </c>
      <c r="H55" s="42">
        <v>0</v>
      </c>
      <c r="I55" s="42">
        <v>230000</v>
      </c>
      <c r="J55" s="42">
        <v>0</v>
      </c>
      <c r="K55" s="42"/>
      <c r="L55" s="42">
        <v>0</v>
      </c>
      <c r="M55" s="43">
        <v>470000</v>
      </c>
      <c r="N55" s="78" t="s">
        <v>230</v>
      </c>
      <c r="O55" s="13">
        <v>100</v>
      </c>
      <c r="P55" s="1097"/>
      <c r="Q55" s="1099"/>
      <c r="R55" s="6"/>
      <c r="S55" s="6"/>
      <c r="T55" s="6"/>
      <c r="U55" s="6"/>
      <c r="V55" s="6"/>
      <c r="W55" s="6"/>
      <c r="X55" s="6"/>
      <c r="Y55" s="6"/>
      <c r="Z55" s="6"/>
      <c r="AA55" s="6"/>
      <c r="AB55" s="6"/>
      <c r="AC55" s="6"/>
    </row>
    <row r="56" spans="2:30" ht="47.25">
      <c r="B56" s="1102"/>
      <c r="C56" s="155" t="s">
        <v>175</v>
      </c>
      <c r="D56" s="1124"/>
      <c r="E56" s="52">
        <v>2025</v>
      </c>
      <c r="F56" s="52">
        <v>2030</v>
      </c>
      <c r="G56" s="237">
        <f t="shared" si="6"/>
        <v>700000</v>
      </c>
      <c r="H56" s="42">
        <v>0</v>
      </c>
      <c r="I56" s="42">
        <v>230000</v>
      </c>
      <c r="J56" s="42">
        <v>0</v>
      </c>
      <c r="K56" s="379"/>
      <c r="L56" s="42">
        <v>0</v>
      </c>
      <c r="M56" s="43">
        <v>470000</v>
      </c>
      <c r="N56" s="78" t="s">
        <v>231</v>
      </c>
      <c r="O56" s="13">
        <v>100</v>
      </c>
      <c r="P56" s="1097"/>
      <c r="Q56" s="1099"/>
      <c r="R56" s="6"/>
      <c r="S56" s="6"/>
      <c r="T56" s="6"/>
      <c r="U56" s="6"/>
      <c r="V56" s="6"/>
      <c r="W56" s="6"/>
      <c r="X56" s="6"/>
      <c r="Y56" s="6"/>
      <c r="Z56" s="6"/>
      <c r="AA56" s="6"/>
      <c r="AB56" s="6"/>
      <c r="AC56" s="6"/>
    </row>
    <row r="57" spans="2:30" ht="47.25">
      <c r="B57" s="1102"/>
      <c r="C57" s="154" t="s">
        <v>176</v>
      </c>
      <c r="D57" s="1124"/>
      <c r="E57" s="56">
        <v>2025</v>
      </c>
      <c r="F57" s="56">
        <v>2030</v>
      </c>
      <c r="G57" s="237">
        <f t="shared" si="6"/>
        <v>530000</v>
      </c>
      <c r="H57" s="49">
        <v>0</v>
      </c>
      <c r="I57" s="42">
        <v>200000</v>
      </c>
      <c r="J57" s="42">
        <v>0</v>
      </c>
      <c r="K57" s="379">
        <f>I57*(20/100)</f>
        <v>40000</v>
      </c>
      <c r="L57" s="42">
        <v>0</v>
      </c>
      <c r="M57" s="43">
        <v>290000</v>
      </c>
      <c r="N57" s="78" t="s">
        <v>232</v>
      </c>
      <c r="O57" s="13">
        <v>50</v>
      </c>
      <c r="P57" s="1097"/>
      <c r="Q57" s="1099"/>
      <c r="R57" s="6"/>
      <c r="S57" s="6"/>
      <c r="T57" s="6"/>
      <c r="U57" s="6"/>
      <c r="V57" s="6"/>
      <c r="W57" s="6"/>
      <c r="X57" s="6"/>
      <c r="Y57" s="6"/>
      <c r="Z57" s="6"/>
      <c r="AA57" s="6"/>
      <c r="AB57" s="6"/>
      <c r="AC57" s="6"/>
    </row>
    <row r="58" spans="2:30" ht="126">
      <c r="B58" s="1103"/>
      <c r="C58" s="154" t="s">
        <v>177</v>
      </c>
      <c r="D58" s="341" t="s">
        <v>19</v>
      </c>
      <c r="E58" s="342">
        <v>2025</v>
      </c>
      <c r="F58" s="342">
        <v>2026</v>
      </c>
      <c r="G58" s="343">
        <f t="shared" si="6"/>
        <v>440000</v>
      </c>
      <c r="H58" s="92">
        <v>200000</v>
      </c>
      <c r="I58" s="344"/>
      <c r="J58" s="103"/>
      <c r="K58" s="103">
        <f>H58*(20/100)</f>
        <v>40000</v>
      </c>
      <c r="L58" s="345"/>
      <c r="M58" s="346">
        <v>200000</v>
      </c>
      <c r="N58" s="81" t="s">
        <v>233</v>
      </c>
      <c r="O58" s="347">
        <v>20</v>
      </c>
      <c r="P58" s="1097"/>
      <c r="Q58" s="1099"/>
      <c r="R58" s="6"/>
      <c r="S58" s="6"/>
      <c r="T58" s="6"/>
      <c r="U58" s="6"/>
      <c r="V58" s="6"/>
      <c r="W58" s="6"/>
      <c r="X58" s="6"/>
      <c r="Y58" s="6"/>
      <c r="Z58" s="6"/>
      <c r="AA58" s="6"/>
      <c r="AB58" s="6"/>
      <c r="AC58" s="6"/>
    </row>
    <row r="59" spans="2:30" ht="94.5">
      <c r="B59" s="1103"/>
      <c r="C59" s="159" t="s">
        <v>178</v>
      </c>
      <c r="D59" s="348" t="s">
        <v>181</v>
      </c>
      <c r="E59" s="349">
        <v>2025</v>
      </c>
      <c r="F59" s="349">
        <v>2027</v>
      </c>
      <c r="G59" s="343">
        <f t="shared" si="6"/>
        <v>100000</v>
      </c>
      <c r="H59" s="350">
        <v>100000</v>
      </c>
      <c r="I59" s="103"/>
      <c r="J59" s="103"/>
      <c r="K59" s="103"/>
      <c r="L59" s="345"/>
      <c r="M59" s="346"/>
      <c r="N59" s="81" t="s">
        <v>235</v>
      </c>
      <c r="O59" s="347">
        <v>1</v>
      </c>
      <c r="P59" s="1097"/>
      <c r="Q59" s="1099"/>
      <c r="R59" s="6"/>
      <c r="S59" s="6"/>
      <c r="T59" s="6"/>
      <c r="U59" s="6"/>
      <c r="V59" s="6"/>
      <c r="W59" s="6"/>
      <c r="X59" s="6"/>
      <c r="Y59" s="6"/>
      <c r="Z59" s="6"/>
      <c r="AA59" s="6"/>
      <c r="AB59" s="6"/>
      <c r="AC59" s="6"/>
    </row>
    <row r="60" spans="2:30" ht="205.5" thickBot="1">
      <c r="B60" s="1127"/>
      <c r="C60" s="296" t="s">
        <v>179</v>
      </c>
      <c r="D60" s="351" t="s">
        <v>180</v>
      </c>
      <c r="E60" s="352">
        <v>2025</v>
      </c>
      <c r="F60" s="352">
        <v>2030</v>
      </c>
      <c r="G60" s="343">
        <f t="shared" si="6"/>
        <v>15000000</v>
      </c>
      <c r="H60" s="353">
        <v>0</v>
      </c>
      <c r="I60" s="354">
        <v>5000000</v>
      </c>
      <c r="J60" s="354"/>
      <c r="K60" s="354"/>
      <c r="L60" s="355"/>
      <c r="M60" s="356">
        <v>10000000</v>
      </c>
      <c r="N60" s="293" t="s">
        <v>236</v>
      </c>
      <c r="O60" s="357">
        <v>1</v>
      </c>
      <c r="P60" s="1128"/>
      <c r="Q60" s="1128"/>
      <c r="R60" s="294"/>
      <c r="S60" s="295"/>
      <c r="T60" s="295"/>
      <c r="U60" s="295"/>
      <c r="V60" s="295"/>
      <c r="W60" s="295"/>
      <c r="X60" s="295"/>
      <c r="Y60" s="295"/>
      <c r="Z60" s="295"/>
      <c r="AA60" s="295"/>
      <c r="AB60" s="295"/>
      <c r="AC60" s="295"/>
      <c r="AD60" s="295"/>
    </row>
    <row r="61" spans="2:30" ht="126">
      <c r="B61" s="1101" t="s">
        <v>183</v>
      </c>
      <c r="C61" s="155" t="s">
        <v>182</v>
      </c>
      <c r="D61" s="37" t="s">
        <v>20</v>
      </c>
      <c r="E61" s="39">
        <v>2025</v>
      </c>
      <c r="F61" s="39">
        <v>2030</v>
      </c>
      <c r="G61" s="237">
        <f t="shared" si="6"/>
        <v>925000</v>
      </c>
      <c r="H61" s="42">
        <v>0</v>
      </c>
      <c r="I61" s="77">
        <v>250000</v>
      </c>
      <c r="J61" s="42">
        <v>0</v>
      </c>
      <c r="K61" s="379">
        <f>I61*(20/100)</f>
        <v>50000</v>
      </c>
      <c r="L61" s="42">
        <v>0</v>
      </c>
      <c r="M61" s="43">
        <v>625000</v>
      </c>
      <c r="N61" s="81" t="s">
        <v>237</v>
      </c>
      <c r="O61" s="13">
        <v>70</v>
      </c>
      <c r="P61" s="1125" t="s">
        <v>243</v>
      </c>
      <c r="Q61" s="1126">
        <v>0.3</v>
      </c>
      <c r="R61" s="6"/>
      <c r="S61" s="6"/>
      <c r="T61" s="6"/>
      <c r="U61" s="6"/>
      <c r="V61" s="6"/>
      <c r="W61" s="6"/>
      <c r="X61" s="6"/>
      <c r="Y61" s="6"/>
      <c r="Z61" s="6"/>
      <c r="AA61" s="6"/>
      <c r="AB61" s="6"/>
      <c r="AC61" s="6"/>
    </row>
    <row r="62" spans="2:30" ht="63">
      <c r="B62" s="1102"/>
      <c r="C62" s="154" t="s">
        <v>184</v>
      </c>
      <c r="D62" s="83" t="s">
        <v>186</v>
      </c>
      <c r="E62" s="48">
        <v>2025</v>
      </c>
      <c r="F62" s="48">
        <v>2027</v>
      </c>
      <c r="G62" s="237">
        <f t="shared" si="6"/>
        <v>925000</v>
      </c>
      <c r="H62" s="42">
        <v>0</v>
      </c>
      <c r="I62" s="79">
        <v>250000</v>
      </c>
      <c r="J62" s="42">
        <v>0</v>
      </c>
      <c r="K62" s="379">
        <f>I62*(20/100)</f>
        <v>50000</v>
      </c>
      <c r="L62" s="42">
        <v>0</v>
      </c>
      <c r="M62" s="43">
        <v>625000</v>
      </c>
      <c r="N62" s="81" t="s">
        <v>238</v>
      </c>
      <c r="O62" s="13">
        <v>1000</v>
      </c>
      <c r="P62" s="1113"/>
      <c r="Q62" s="1126"/>
      <c r="R62" s="6"/>
      <c r="S62" s="6"/>
      <c r="T62" s="6"/>
      <c r="U62" s="6"/>
      <c r="V62" s="6"/>
      <c r="W62" s="6"/>
      <c r="X62" s="6"/>
      <c r="Y62" s="6"/>
      <c r="Z62" s="6"/>
      <c r="AA62" s="6"/>
      <c r="AB62" s="6"/>
      <c r="AC62" s="6"/>
    </row>
    <row r="63" spans="2:30" ht="63">
      <c r="B63" s="1102"/>
      <c r="C63" s="155" t="s">
        <v>185</v>
      </c>
      <c r="D63" s="14" t="s">
        <v>187</v>
      </c>
      <c r="E63" s="84">
        <v>2025</v>
      </c>
      <c r="F63" s="45">
        <v>2030</v>
      </c>
      <c r="G63" s="237">
        <f t="shared" si="6"/>
        <v>660000</v>
      </c>
      <c r="H63" s="85">
        <v>0</v>
      </c>
      <c r="I63" s="17">
        <v>300000</v>
      </c>
      <c r="J63" s="53">
        <v>0</v>
      </c>
      <c r="K63" s="53">
        <f>I63*(20/100)</f>
        <v>60000</v>
      </c>
      <c r="L63" s="53">
        <v>0</v>
      </c>
      <c r="M63" s="54">
        <v>300000</v>
      </c>
      <c r="N63" s="81" t="s">
        <v>239</v>
      </c>
      <c r="O63" s="13">
        <v>150</v>
      </c>
      <c r="P63" s="1113"/>
      <c r="Q63" s="1126"/>
      <c r="R63" s="6"/>
      <c r="S63" s="6"/>
      <c r="T63" s="6"/>
      <c r="U63" s="6"/>
      <c r="V63" s="6"/>
      <c r="W63" s="6"/>
      <c r="X63" s="6"/>
      <c r="Y63" s="6"/>
      <c r="Z63" s="6"/>
      <c r="AA63" s="6"/>
      <c r="AB63" s="6"/>
      <c r="AC63" s="6"/>
    </row>
    <row r="64" spans="2:30" ht="110.25">
      <c r="B64" s="1102"/>
      <c r="C64" s="154" t="s">
        <v>188</v>
      </c>
      <c r="D64" s="14" t="s">
        <v>189</v>
      </c>
      <c r="E64" s="86">
        <v>2025</v>
      </c>
      <c r="F64" s="87">
        <v>2028</v>
      </c>
      <c r="G64" s="237">
        <f t="shared" si="6"/>
        <v>840000</v>
      </c>
      <c r="H64" s="88">
        <f>7*120000</f>
        <v>840000</v>
      </c>
      <c r="I64" s="17"/>
      <c r="J64" s="89">
        <v>0</v>
      </c>
      <c r="K64" s="380"/>
      <c r="L64" s="89">
        <v>0</v>
      </c>
      <c r="M64" s="90"/>
      <c r="N64" s="81" t="s">
        <v>240</v>
      </c>
      <c r="O64" s="13">
        <v>100</v>
      </c>
      <c r="P64" s="1113"/>
      <c r="Q64" s="1126"/>
      <c r="R64" s="6"/>
      <c r="S64" s="6"/>
      <c r="T64" s="6"/>
      <c r="U64" s="6"/>
      <c r="V64" s="6"/>
      <c r="W64" s="6"/>
      <c r="X64" s="6"/>
      <c r="Y64" s="6"/>
      <c r="Z64" s="6"/>
      <c r="AA64" s="6"/>
      <c r="AB64" s="6"/>
      <c r="AC64" s="6"/>
    </row>
    <row r="65" spans="2:29" ht="31.5">
      <c r="B65" s="1102"/>
      <c r="C65" s="159" t="s">
        <v>190</v>
      </c>
      <c r="D65" s="14" t="s">
        <v>191</v>
      </c>
      <c r="E65" s="80">
        <v>2025</v>
      </c>
      <c r="F65" s="80">
        <v>2030</v>
      </c>
      <c r="G65" s="237">
        <f t="shared" si="6"/>
        <v>2132000</v>
      </c>
      <c r="H65" s="91"/>
      <c r="I65" s="92">
        <v>660000</v>
      </c>
      <c r="J65" s="93"/>
      <c r="K65" s="93">
        <f>I65*(20/100)</f>
        <v>132000</v>
      </c>
      <c r="L65" s="93"/>
      <c r="M65" s="94">
        <v>1340000</v>
      </c>
      <c r="N65" s="22" t="s">
        <v>241</v>
      </c>
      <c r="O65" s="13">
        <v>40</v>
      </c>
      <c r="P65" s="1113"/>
      <c r="Q65" s="1126"/>
      <c r="R65" s="6"/>
      <c r="S65" s="6"/>
      <c r="T65" s="6"/>
      <c r="U65" s="6"/>
      <c r="V65" s="6"/>
      <c r="W65" s="6"/>
      <c r="X65" s="6"/>
      <c r="Y65" s="6"/>
      <c r="Z65" s="6"/>
      <c r="AA65" s="6"/>
      <c r="AB65" s="6"/>
      <c r="AC65" s="6"/>
    </row>
    <row r="66" spans="2:29" ht="31.5">
      <c r="B66" s="1102"/>
      <c r="C66" s="155" t="s">
        <v>192</v>
      </c>
      <c r="D66" s="14" t="s">
        <v>193</v>
      </c>
      <c r="E66" s="52">
        <v>2025</v>
      </c>
      <c r="F66" s="84">
        <v>2030</v>
      </c>
      <c r="G66" s="237">
        <f t="shared" si="6"/>
        <v>0</v>
      </c>
      <c r="H66" s="91"/>
      <c r="I66" s="93"/>
      <c r="J66" s="93"/>
      <c r="K66" s="93"/>
      <c r="L66" s="93"/>
      <c r="M66" s="94"/>
      <c r="N66" s="22" t="s">
        <v>242</v>
      </c>
      <c r="O66" s="13">
        <v>7</v>
      </c>
      <c r="P66" s="1113"/>
      <c r="Q66" s="1126"/>
      <c r="R66" s="6"/>
      <c r="S66" s="6"/>
      <c r="T66" s="6"/>
      <c r="U66" s="6"/>
      <c r="V66" s="6"/>
      <c r="W66" s="6"/>
      <c r="X66" s="6"/>
      <c r="Y66" s="6"/>
      <c r="Z66" s="6"/>
      <c r="AA66" s="6"/>
      <c r="AB66" s="6"/>
      <c r="AC66" s="6"/>
    </row>
    <row r="67" spans="2:29" s="96" customFormat="1" ht="126">
      <c r="B67" s="1102"/>
      <c r="C67" s="155" t="s">
        <v>194</v>
      </c>
      <c r="D67" s="14" t="s">
        <v>195</v>
      </c>
      <c r="E67" s="52">
        <v>2025</v>
      </c>
      <c r="F67" s="84">
        <v>2030</v>
      </c>
      <c r="G67" s="237">
        <f t="shared" si="6"/>
        <v>1110000</v>
      </c>
      <c r="H67" s="53"/>
      <c r="I67" s="53">
        <v>300000</v>
      </c>
      <c r="J67" s="53"/>
      <c r="K67" s="53">
        <f>I67*(20/100)</f>
        <v>60000</v>
      </c>
      <c r="L67" s="53"/>
      <c r="M67" s="53">
        <v>750000</v>
      </c>
      <c r="N67" s="78" t="s">
        <v>244</v>
      </c>
      <c r="O67" s="13">
        <v>10</v>
      </c>
      <c r="P67" s="1113"/>
      <c r="Q67" s="1126"/>
      <c r="R67" s="95"/>
      <c r="S67" s="95"/>
      <c r="T67" s="95"/>
      <c r="U67" s="95"/>
      <c r="V67" s="95"/>
      <c r="W67" s="95"/>
      <c r="X67" s="95"/>
      <c r="Y67" s="95"/>
      <c r="Z67" s="95"/>
      <c r="AA67" s="95"/>
      <c r="AB67" s="95"/>
      <c r="AC67" s="95"/>
    </row>
    <row r="68" spans="2:29" s="96" customFormat="1" ht="141.75">
      <c r="B68" s="1102"/>
      <c r="C68" s="159" t="s">
        <v>196</v>
      </c>
      <c r="D68" s="18" t="s">
        <v>197</v>
      </c>
      <c r="E68" s="22">
        <v>2025</v>
      </c>
      <c r="F68" s="47">
        <v>2028</v>
      </c>
      <c r="G68" s="237">
        <f t="shared" si="6"/>
        <v>480000</v>
      </c>
      <c r="H68" s="70"/>
      <c r="I68" s="70">
        <v>400000</v>
      </c>
      <c r="J68" s="75"/>
      <c r="K68" s="75">
        <f>I68*(20/100)</f>
        <v>80000</v>
      </c>
      <c r="L68" s="75"/>
      <c r="M68" s="97"/>
      <c r="N68" s="78" t="s">
        <v>246</v>
      </c>
      <c r="O68" s="13" t="s">
        <v>245</v>
      </c>
      <c r="P68" s="1113"/>
      <c r="Q68" s="1126"/>
      <c r="R68" s="95"/>
      <c r="S68" s="95"/>
      <c r="T68" s="95"/>
      <c r="U68" s="95"/>
      <c r="V68" s="95"/>
      <c r="W68" s="95"/>
      <c r="X68" s="95"/>
      <c r="Y68" s="95"/>
      <c r="Z68" s="95"/>
      <c r="AA68" s="95"/>
      <c r="AB68" s="95"/>
      <c r="AC68" s="95"/>
    </row>
    <row r="69" spans="2:29" ht="95.25" thickBot="1">
      <c r="B69" s="1118"/>
      <c r="C69" s="160" t="s">
        <v>198</v>
      </c>
      <c r="D69" s="22" t="s">
        <v>199</v>
      </c>
      <c r="E69" s="98">
        <v>2025</v>
      </c>
      <c r="F69" s="45">
        <v>2030</v>
      </c>
      <c r="G69" s="237">
        <f t="shared" si="6"/>
        <v>260000</v>
      </c>
      <c r="H69" s="99">
        <v>0</v>
      </c>
      <c r="I69" s="99">
        <v>100000</v>
      </c>
      <c r="J69" s="99">
        <v>0</v>
      </c>
      <c r="K69" s="75">
        <f>I69*(20/100)</f>
        <v>20000</v>
      </c>
      <c r="L69" s="99">
        <v>0</v>
      </c>
      <c r="M69" s="100">
        <v>140000</v>
      </c>
      <c r="N69" s="78" t="s">
        <v>247</v>
      </c>
      <c r="O69" s="13">
        <v>10</v>
      </c>
      <c r="P69" s="1113"/>
      <c r="Q69" s="1126"/>
      <c r="R69" s="6"/>
      <c r="S69" s="6"/>
      <c r="T69" s="6"/>
      <c r="U69" s="6"/>
      <c r="V69" s="6"/>
      <c r="W69" s="6"/>
      <c r="X69" s="6"/>
      <c r="Y69" s="6"/>
      <c r="Z69" s="6"/>
      <c r="AA69" s="6"/>
      <c r="AB69" s="6"/>
      <c r="AC69" s="6"/>
    </row>
    <row r="70" spans="2:29" ht="55.5" customHeight="1">
      <c r="B70" s="1093" t="s">
        <v>205</v>
      </c>
      <c r="C70" s="160" t="s">
        <v>200</v>
      </c>
      <c r="D70" s="101" t="s">
        <v>201</v>
      </c>
      <c r="E70" s="102">
        <v>2025</v>
      </c>
      <c r="F70" s="102">
        <v>2030</v>
      </c>
      <c r="G70" s="237">
        <f t="shared" si="6"/>
        <v>240000</v>
      </c>
      <c r="H70" s="103">
        <v>200000</v>
      </c>
      <c r="I70" s="104"/>
      <c r="J70" s="103"/>
      <c r="K70" s="103">
        <f>H70*(20/100)</f>
        <v>40000</v>
      </c>
      <c r="L70" s="103"/>
      <c r="M70" s="105"/>
      <c r="N70" s="22" t="s">
        <v>248</v>
      </c>
      <c r="O70" s="106" t="s">
        <v>249</v>
      </c>
      <c r="P70" s="1112" t="s">
        <v>253</v>
      </c>
      <c r="Q70" s="1114" t="s">
        <v>254</v>
      </c>
      <c r="R70" s="6"/>
      <c r="S70" s="6"/>
      <c r="T70" s="6"/>
      <c r="U70" s="6"/>
      <c r="V70" s="6"/>
      <c r="W70" s="6"/>
      <c r="X70" s="6"/>
      <c r="Y70" s="6"/>
      <c r="Z70" s="6"/>
      <c r="AA70" s="6"/>
      <c r="AB70" s="6"/>
      <c r="AC70" s="6"/>
    </row>
    <row r="71" spans="2:29" ht="110.25">
      <c r="B71" s="1094"/>
      <c r="C71" s="155" t="s">
        <v>202</v>
      </c>
      <c r="D71" s="358" t="s">
        <v>203</v>
      </c>
      <c r="E71" s="359">
        <v>2025</v>
      </c>
      <c r="F71" s="359">
        <v>2030</v>
      </c>
      <c r="G71" s="343">
        <f t="shared" si="6"/>
        <v>0</v>
      </c>
      <c r="H71" s="103"/>
      <c r="I71" s="344"/>
      <c r="J71" s="103"/>
      <c r="K71" s="103"/>
      <c r="L71" s="103"/>
      <c r="M71" s="105"/>
      <c r="N71" s="78" t="s">
        <v>250</v>
      </c>
      <c r="O71" s="108">
        <v>20</v>
      </c>
      <c r="P71" s="1113"/>
      <c r="Q71" s="1115"/>
      <c r="R71" s="6"/>
      <c r="S71" s="6"/>
      <c r="T71" s="6"/>
      <c r="U71" s="6"/>
      <c r="V71" s="6"/>
      <c r="W71" s="6"/>
      <c r="X71" s="6"/>
      <c r="Y71" s="6"/>
      <c r="Z71" s="6"/>
      <c r="AA71" s="6"/>
      <c r="AB71" s="6"/>
      <c r="AC71" s="6"/>
    </row>
    <row r="72" spans="2:29" ht="126">
      <c r="B72" s="1094"/>
      <c r="C72" s="159" t="s">
        <v>204</v>
      </c>
      <c r="D72" s="360" t="s">
        <v>19</v>
      </c>
      <c r="E72" s="347">
        <v>2025</v>
      </c>
      <c r="F72" s="347">
        <v>2030</v>
      </c>
      <c r="G72" s="343">
        <f t="shared" si="6"/>
        <v>840000</v>
      </c>
      <c r="H72" s="103"/>
      <c r="I72" s="344"/>
      <c r="J72" s="103">
        <v>700000</v>
      </c>
      <c r="K72" s="103">
        <f>J72*(20/100)</f>
        <v>140000</v>
      </c>
      <c r="L72" s="103"/>
      <c r="M72" s="105"/>
      <c r="N72" s="78" t="s">
        <v>251</v>
      </c>
      <c r="O72" s="108" t="s">
        <v>252</v>
      </c>
      <c r="P72" s="1113"/>
      <c r="Q72" s="1115"/>
      <c r="R72" s="6"/>
      <c r="S72" s="6"/>
      <c r="T72" s="6"/>
      <c r="U72" s="6"/>
      <c r="V72" s="6"/>
      <c r="W72" s="6"/>
      <c r="X72" s="6"/>
      <c r="Y72" s="6"/>
      <c r="Z72" s="6"/>
      <c r="AA72" s="6"/>
      <c r="AB72" s="6"/>
      <c r="AC72" s="6"/>
    </row>
    <row r="73" spans="2:29" ht="47.25">
      <c r="B73" s="1094"/>
      <c r="C73" s="159" t="s">
        <v>206</v>
      </c>
      <c r="D73" s="360" t="s">
        <v>19</v>
      </c>
      <c r="E73" s="347">
        <v>2025</v>
      </c>
      <c r="F73" s="347">
        <v>2030</v>
      </c>
      <c r="G73" s="343">
        <f t="shared" si="6"/>
        <v>1020000</v>
      </c>
      <c r="H73" s="103"/>
      <c r="I73" s="344"/>
      <c r="J73" s="103">
        <v>850000</v>
      </c>
      <c r="K73" s="103">
        <f>J73*(20/100)</f>
        <v>170000</v>
      </c>
      <c r="L73" s="103"/>
      <c r="M73" s="105"/>
      <c r="N73" s="12" t="s">
        <v>255</v>
      </c>
      <c r="O73" s="108">
        <v>1000</v>
      </c>
      <c r="P73" s="1113"/>
      <c r="Q73" s="1115"/>
      <c r="R73" s="6"/>
      <c r="S73" s="6"/>
      <c r="T73" s="6"/>
      <c r="U73" s="6"/>
      <c r="V73" s="6"/>
      <c r="W73" s="6"/>
      <c r="X73" s="6"/>
      <c r="Y73" s="6"/>
      <c r="Z73" s="6"/>
      <c r="AA73" s="6"/>
      <c r="AB73" s="6"/>
      <c r="AC73" s="6"/>
    </row>
    <row r="74" spans="2:29" ht="126">
      <c r="B74" s="1094"/>
      <c r="C74" s="159" t="s">
        <v>207</v>
      </c>
      <c r="D74" s="361" t="s">
        <v>208</v>
      </c>
      <c r="E74" s="347">
        <v>2025</v>
      </c>
      <c r="F74" s="347">
        <v>2030</v>
      </c>
      <c r="G74" s="343">
        <f t="shared" si="6"/>
        <v>180000</v>
      </c>
      <c r="H74" s="103"/>
      <c r="I74" s="344"/>
      <c r="J74" s="103">
        <v>150000</v>
      </c>
      <c r="K74" s="103">
        <f>J74*(20/100)</f>
        <v>30000</v>
      </c>
      <c r="L74" s="103"/>
      <c r="M74" s="105"/>
      <c r="N74" s="78" t="s">
        <v>256</v>
      </c>
      <c r="O74" s="108">
        <v>100</v>
      </c>
      <c r="P74" s="1113"/>
      <c r="Q74" s="1115"/>
      <c r="R74" s="6"/>
      <c r="S74" s="6"/>
      <c r="T74" s="6"/>
      <c r="U74" s="6"/>
      <c r="V74" s="6"/>
      <c r="W74" s="6"/>
      <c r="X74" s="6"/>
      <c r="Y74" s="6"/>
      <c r="Z74" s="6"/>
      <c r="AA74" s="6"/>
      <c r="AB74" s="6"/>
      <c r="AC74" s="6"/>
    </row>
    <row r="75" spans="2:29" ht="48" thickBot="1">
      <c r="B75" s="1111"/>
      <c r="C75" s="160" t="s">
        <v>209</v>
      </c>
      <c r="D75" s="76" t="s">
        <v>210</v>
      </c>
      <c r="E75" s="362">
        <v>2025</v>
      </c>
      <c r="F75" s="362">
        <v>2030</v>
      </c>
      <c r="G75" s="343">
        <f t="shared" si="6"/>
        <v>1320000</v>
      </c>
      <c r="H75" s="103">
        <v>1100000</v>
      </c>
      <c r="I75" s="344"/>
      <c r="J75" s="103">
        <v>0</v>
      </c>
      <c r="K75" s="103">
        <f>H75*(20/100)</f>
        <v>220000</v>
      </c>
      <c r="L75" s="103">
        <v>0</v>
      </c>
      <c r="M75" s="105">
        <v>0</v>
      </c>
      <c r="N75" s="78" t="s">
        <v>257</v>
      </c>
      <c r="O75" s="108">
        <v>200</v>
      </c>
      <c r="P75" s="1113"/>
      <c r="Q75" s="1115"/>
      <c r="R75" s="6"/>
      <c r="S75" s="6"/>
      <c r="T75" s="6"/>
      <c r="U75" s="6"/>
      <c r="V75" s="6"/>
      <c r="W75" s="6"/>
      <c r="X75" s="6"/>
      <c r="Y75" s="6"/>
      <c r="Z75" s="6"/>
      <c r="AA75" s="6"/>
      <c r="AB75" s="6"/>
      <c r="AC75" s="6"/>
    </row>
    <row r="76" spans="2:29" ht="141.75">
      <c r="B76" s="1093" t="s">
        <v>216</v>
      </c>
      <c r="C76" s="155" t="s">
        <v>211</v>
      </c>
      <c r="D76" s="111" t="s">
        <v>213</v>
      </c>
      <c r="E76" s="363">
        <v>2025</v>
      </c>
      <c r="F76" s="363">
        <v>2030</v>
      </c>
      <c r="G76" s="343">
        <f t="shared" si="6"/>
        <v>384000</v>
      </c>
      <c r="H76" s="345">
        <v>0</v>
      </c>
      <c r="I76" s="364">
        <v>120000</v>
      </c>
      <c r="J76" s="345">
        <v>0</v>
      </c>
      <c r="K76" s="103">
        <f>I76*(20/100)</f>
        <v>24000</v>
      </c>
      <c r="L76" s="345">
        <v>0</v>
      </c>
      <c r="M76" s="346">
        <v>240000</v>
      </c>
      <c r="N76" s="78" t="s">
        <v>258</v>
      </c>
      <c r="O76" s="13">
        <v>30</v>
      </c>
      <c r="P76" s="1116" t="s">
        <v>263</v>
      </c>
      <c r="Q76" s="1117">
        <v>0.2</v>
      </c>
      <c r="R76" s="6"/>
      <c r="S76" s="6"/>
      <c r="T76" s="6"/>
      <c r="U76" s="6"/>
      <c r="V76" s="6"/>
      <c r="W76" s="6"/>
      <c r="X76" s="6"/>
      <c r="Y76" s="6"/>
      <c r="Z76" s="6"/>
      <c r="AA76" s="6"/>
      <c r="AB76" s="6"/>
      <c r="AC76" s="6"/>
    </row>
    <row r="77" spans="2:29" ht="141.75">
      <c r="B77" s="1094"/>
      <c r="C77" s="155" t="s">
        <v>212</v>
      </c>
      <c r="D77" s="111" t="s">
        <v>213</v>
      </c>
      <c r="E77" s="363">
        <v>2025</v>
      </c>
      <c r="F77" s="363">
        <v>2030</v>
      </c>
      <c r="G77" s="343">
        <f t="shared" si="6"/>
        <v>1060000</v>
      </c>
      <c r="H77" s="345">
        <v>0</v>
      </c>
      <c r="I77" s="364">
        <v>300000</v>
      </c>
      <c r="J77" s="345">
        <v>0</v>
      </c>
      <c r="K77" s="103">
        <f>I77*(20/100)</f>
        <v>60000</v>
      </c>
      <c r="L77" s="345">
        <v>0</v>
      </c>
      <c r="M77" s="346">
        <v>700000</v>
      </c>
      <c r="N77" s="78" t="s">
        <v>259</v>
      </c>
      <c r="O77" s="13">
        <v>50</v>
      </c>
      <c r="P77" s="1116"/>
      <c r="Q77" s="1117"/>
      <c r="R77" s="6"/>
      <c r="S77" s="6"/>
      <c r="T77" s="6"/>
      <c r="U77" s="6"/>
      <c r="V77" s="6"/>
      <c r="W77" s="6"/>
      <c r="X77" s="6"/>
      <c r="Y77" s="6"/>
      <c r="Z77" s="6"/>
      <c r="AA77" s="6"/>
      <c r="AB77" s="6"/>
      <c r="AC77" s="6"/>
    </row>
    <row r="78" spans="2:29" ht="126">
      <c r="B78" s="1094"/>
      <c r="C78" s="155" t="s">
        <v>214</v>
      </c>
      <c r="D78" s="111" t="s">
        <v>215</v>
      </c>
      <c r="E78" s="363">
        <v>2025</v>
      </c>
      <c r="F78" s="363">
        <v>2030</v>
      </c>
      <c r="G78" s="343">
        <f t="shared" si="6"/>
        <v>1280000</v>
      </c>
      <c r="H78" s="345">
        <v>0</v>
      </c>
      <c r="I78" s="364">
        <v>400000</v>
      </c>
      <c r="J78" s="345">
        <v>0</v>
      </c>
      <c r="K78" s="103">
        <f>I78*(20/100)</f>
        <v>80000</v>
      </c>
      <c r="L78" s="345">
        <v>0</v>
      </c>
      <c r="M78" s="346">
        <v>800000</v>
      </c>
      <c r="N78" s="78" t="s">
        <v>260</v>
      </c>
      <c r="O78" s="13" t="s">
        <v>261</v>
      </c>
      <c r="P78" s="1116"/>
      <c r="Q78" s="1117"/>
      <c r="R78" s="6"/>
      <c r="S78" s="6"/>
      <c r="T78" s="6"/>
      <c r="U78" s="6"/>
      <c r="V78" s="6"/>
      <c r="W78" s="6"/>
      <c r="X78" s="6"/>
      <c r="Y78" s="6"/>
      <c r="Z78" s="6"/>
      <c r="AA78" s="6"/>
      <c r="AB78" s="6"/>
      <c r="AC78" s="6"/>
    </row>
    <row r="79" spans="2:29" ht="126">
      <c r="B79" s="1094"/>
      <c r="C79" s="160" t="s">
        <v>645</v>
      </c>
      <c r="D79" s="112" t="s">
        <v>217</v>
      </c>
      <c r="E79" s="330">
        <v>2025</v>
      </c>
      <c r="F79" s="330">
        <v>2030</v>
      </c>
      <c r="G79" s="343">
        <f t="shared" si="6"/>
        <v>1800000</v>
      </c>
      <c r="H79" s="103">
        <v>1800000</v>
      </c>
      <c r="I79" s="344"/>
      <c r="J79" s="103">
        <v>0</v>
      </c>
      <c r="K79" s="103"/>
      <c r="L79" s="103">
        <v>0</v>
      </c>
      <c r="M79" s="105"/>
      <c r="N79" s="78" t="s">
        <v>262</v>
      </c>
      <c r="O79" s="13">
        <v>100</v>
      </c>
      <c r="P79" s="1116"/>
      <c r="Q79" s="1117"/>
      <c r="R79" s="6"/>
      <c r="S79" s="6"/>
      <c r="T79" s="6"/>
      <c r="U79" s="6"/>
      <c r="V79" s="6"/>
      <c r="W79" s="6"/>
      <c r="X79" s="6"/>
      <c r="Y79" s="6"/>
      <c r="Z79" s="6"/>
      <c r="AA79" s="6"/>
      <c r="AB79" s="6"/>
      <c r="AC79" s="6"/>
    </row>
    <row r="80" spans="2:29" ht="110.25">
      <c r="B80" s="1094"/>
      <c r="C80" s="159" t="s">
        <v>218</v>
      </c>
      <c r="D80" s="107" t="s">
        <v>219</v>
      </c>
      <c r="E80" s="330">
        <v>2025</v>
      </c>
      <c r="F80" s="330">
        <v>2030</v>
      </c>
      <c r="G80" s="343">
        <f t="shared" si="6"/>
        <v>200000</v>
      </c>
      <c r="H80" s="345">
        <v>0</v>
      </c>
      <c r="I80" s="364">
        <v>100000</v>
      </c>
      <c r="J80" s="345">
        <v>0</v>
      </c>
      <c r="K80" s="345"/>
      <c r="L80" s="345">
        <v>0</v>
      </c>
      <c r="M80" s="346">
        <v>100000</v>
      </c>
      <c r="N80" s="78" t="s">
        <v>264</v>
      </c>
      <c r="O80" s="13">
        <v>20</v>
      </c>
      <c r="P80" s="1116"/>
      <c r="Q80" s="1117"/>
      <c r="R80" s="6"/>
      <c r="S80" s="6"/>
      <c r="T80" s="6"/>
      <c r="U80" s="6"/>
      <c r="V80" s="6"/>
      <c r="W80" s="6"/>
      <c r="X80" s="6"/>
      <c r="Y80" s="6"/>
      <c r="Z80" s="6"/>
      <c r="AA80" s="6"/>
      <c r="AB80" s="6"/>
      <c r="AC80" s="6"/>
    </row>
    <row r="81" spans="2:29" ht="94.5">
      <c r="B81" s="1094"/>
      <c r="C81" s="159" t="s">
        <v>220</v>
      </c>
      <c r="D81" s="107" t="s">
        <v>221</v>
      </c>
      <c r="E81" s="330">
        <v>2025</v>
      </c>
      <c r="F81" s="330">
        <v>2030</v>
      </c>
      <c r="G81" s="343">
        <f t="shared" si="6"/>
        <v>3076923.076923077</v>
      </c>
      <c r="H81" s="345">
        <f>320000000/104</f>
        <v>3076923.076923077</v>
      </c>
      <c r="I81" s="364"/>
      <c r="J81" s="345">
        <v>0</v>
      </c>
      <c r="K81" s="345"/>
      <c r="L81" s="345">
        <v>0</v>
      </c>
      <c r="M81" s="346">
        <v>0</v>
      </c>
      <c r="N81" s="78" t="s">
        <v>265</v>
      </c>
      <c r="O81" s="13">
        <v>60</v>
      </c>
      <c r="P81" s="1116"/>
      <c r="Q81" s="1117"/>
      <c r="R81" s="6"/>
      <c r="S81" s="6"/>
      <c r="T81" s="6"/>
      <c r="U81" s="6"/>
      <c r="V81" s="6"/>
      <c r="W81" s="6"/>
      <c r="X81" s="6"/>
      <c r="Y81" s="6"/>
      <c r="Z81" s="6"/>
      <c r="AA81" s="6"/>
      <c r="AB81" s="6"/>
      <c r="AC81" s="6"/>
    </row>
    <row r="82" spans="2:29" ht="31.5">
      <c r="B82" s="1094"/>
      <c r="C82" s="159" t="s">
        <v>222</v>
      </c>
      <c r="D82" s="107" t="s">
        <v>223</v>
      </c>
      <c r="E82" s="331">
        <v>2025</v>
      </c>
      <c r="F82" s="331">
        <v>2030</v>
      </c>
      <c r="G82" s="365">
        <f t="shared" si="6"/>
        <v>90000000</v>
      </c>
      <c r="H82" s="366">
        <v>90000000</v>
      </c>
      <c r="I82" s="367"/>
      <c r="J82" s="366">
        <v>0</v>
      </c>
      <c r="K82" s="366"/>
      <c r="L82" s="366">
        <v>0</v>
      </c>
      <c r="M82" s="368">
        <v>0</v>
      </c>
      <c r="N82" s="12" t="s">
        <v>266</v>
      </c>
      <c r="O82" s="13">
        <v>100</v>
      </c>
      <c r="P82" s="1116"/>
      <c r="Q82" s="1117"/>
      <c r="R82" s="6"/>
      <c r="S82" s="6"/>
      <c r="T82" s="6"/>
      <c r="U82" s="6"/>
      <c r="V82" s="6"/>
      <c r="W82" s="6"/>
      <c r="X82" s="6"/>
      <c r="Y82" s="6"/>
      <c r="Z82" s="6"/>
      <c r="AA82" s="6"/>
      <c r="AB82" s="6"/>
      <c r="AC82" s="6"/>
    </row>
    <row r="83" spans="2:29" ht="141.75">
      <c r="B83" s="1094"/>
      <c r="C83" s="159" t="s">
        <v>224</v>
      </c>
      <c r="D83" s="113" t="s">
        <v>225</v>
      </c>
      <c r="E83" s="342">
        <v>2025</v>
      </c>
      <c r="F83" s="342">
        <v>2030</v>
      </c>
      <c r="G83" s="11">
        <f t="shared" si="6"/>
        <v>0</v>
      </c>
      <c r="H83" s="81"/>
      <c r="I83" s="81"/>
      <c r="J83" s="81"/>
      <c r="K83" s="81"/>
      <c r="L83" s="81"/>
      <c r="M83" s="81"/>
      <c r="N83" s="78" t="s">
        <v>267</v>
      </c>
      <c r="O83" s="13">
        <v>20</v>
      </c>
      <c r="P83" s="1116"/>
      <c r="Q83" s="1117"/>
      <c r="R83" s="6"/>
      <c r="S83" s="6"/>
      <c r="T83" s="6"/>
      <c r="U83" s="6"/>
      <c r="V83" s="6"/>
      <c r="W83" s="6"/>
      <c r="X83" s="6"/>
      <c r="Y83" s="6"/>
      <c r="Z83" s="6"/>
      <c r="AA83" s="6"/>
      <c r="AB83" s="6"/>
      <c r="AC83" s="6"/>
    </row>
    <row r="84" spans="2:29" ht="110.25">
      <c r="B84" s="1095"/>
      <c r="C84" s="161" t="s">
        <v>226</v>
      </c>
      <c r="D84" s="113" t="s">
        <v>227</v>
      </c>
      <c r="E84" s="342">
        <v>2025</v>
      </c>
      <c r="F84" s="342">
        <v>2026</v>
      </c>
      <c r="G84" s="11">
        <f t="shared" si="6"/>
        <v>300000</v>
      </c>
      <c r="H84" s="81"/>
      <c r="I84" s="81">
        <v>300000</v>
      </c>
      <c r="J84" s="81"/>
      <c r="K84" s="81"/>
      <c r="L84" s="81"/>
      <c r="M84" s="81"/>
      <c r="N84" s="246" t="s">
        <v>268</v>
      </c>
      <c r="O84" s="152">
        <v>0.3</v>
      </c>
      <c r="P84" s="1096"/>
      <c r="Q84" s="1098"/>
      <c r="R84" s="6"/>
      <c r="S84" s="6"/>
      <c r="T84" s="6"/>
      <c r="U84" s="6"/>
      <c r="V84" s="6"/>
      <c r="W84" s="6"/>
      <c r="X84" s="6"/>
      <c r="Y84" s="6"/>
      <c r="Z84" s="6"/>
      <c r="AA84" s="6"/>
      <c r="AB84" s="6"/>
      <c r="AC84" s="6"/>
    </row>
    <row r="85" spans="2:29" s="206" customFormat="1" ht="42.75" customHeight="1">
      <c r="B85" s="250" t="s">
        <v>21</v>
      </c>
      <c r="C85" s="229"/>
      <c r="D85" s="229"/>
      <c r="E85" s="230"/>
      <c r="F85" s="230"/>
      <c r="G85" s="208">
        <f>SUM(G53:G84)</f>
        <v>127152923.07692307</v>
      </c>
      <c r="H85" s="208">
        <f t="shared" ref="H85:M85" si="7">SUM(H53:H84)</f>
        <v>97316923.076923072</v>
      </c>
      <c r="I85" s="208">
        <f t="shared" si="7"/>
        <v>9390000</v>
      </c>
      <c r="J85" s="208">
        <f t="shared" si="7"/>
        <v>1700000</v>
      </c>
      <c r="K85" s="208">
        <f>SUM(K53:K84)</f>
        <v>1296000</v>
      </c>
      <c r="L85" s="208">
        <f t="shared" si="7"/>
        <v>0</v>
      </c>
      <c r="M85" s="208">
        <f t="shared" si="7"/>
        <v>17450000</v>
      </c>
      <c r="N85" s="231"/>
      <c r="O85" s="208"/>
      <c r="P85" s="232"/>
      <c r="Q85" s="208"/>
      <c r="R85" s="204"/>
      <c r="S85" s="204"/>
      <c r="T85" s="204"/>
      <c r="U85" s="204"/>
      <c r="V85" s="204"/>
      <c r="W85" s="204"/>
      <c r="X85" s="204"/>
      <c r="Y85" s="204"/>
      <c r="Z85" s="204"/>
      <c r="AA85" s="204"/>
      <c r="AB85" s="204"/>
      <c r="AC85" s="204"/>
    </row>
    <row r="86" spans="2:29" ht="41.25" customHeight="1">
      <c r="B86" s="1104" t="s">
        <v>269</v>
      </c>
      <c r="C86" s="1104"/>
      <c r="D86" s="1104"/>
      <c r="E86" s="1104"/>
      <c r="F86" s="1104"/>
      <c r="G86" s="1104"/>
      <c r="H86" s="1104"/>
      <c r="I86" s="1104"/>
      <c r="J86" s="1104"/>
      <c r="K86" s="1104"/>
      <c r="L86" s="1104"/>
      <c r="M86" s="1104"/>
      <c r="N86" s="1104"/>
      <c r="O86" s="1104"/>
      <c r="P86" s="1104"/>
      <c r="Q86" s="1104"/>
      <c r="R86" s="6"/>
      <c r="S86" s="6"/>
      <c r="T86" s="6"/>
      <c r="U86" s="6"/>
      <c r="V86" s="6"/>
      <c r="W86" s="6"/>
      <c r="X86" s="6"/>
      <c r="Y86" s="6"/>
      <c r="Z86" s="6"/>
      <c r="AA86" s="6"/>
      <c r="AB86" s="6"/>
      <c r="AC86" s="6"/>
    </row>
    <row r="87" spans="2:29" ht="126">
      <c r="B87" s="1102" t="s">
        <v>270</v>
      </c>
      <c r="C87" s="247" t="s">
        <v>646</v>
      </c>
      <c r="D87" s="248" t="s">
        <v>22</v>
      </c>
      <c r="E87" s="82">
        <v>2025</v>
      </c>
      <c r="F87" s="249">
        <v>2030</v>
      </c>
      <c r="G87" s="27">
        <f>H87+J87+L87+M87+I87</f>
        <v>120000</v>
      </c>
      <c r="H87" s="27">
        <v>0</v>
      </c>
      <c r="I87" s="27">
        <v>120000</v>
      </c>
      <c r="J87" s="27">
        <v>0</v>
      </c>
      <c r="K87" s="257">
        <f>I87*(20/100)</f>
        <v>24000</v>
      </c>
      <c r="L87" s="27">
        <v>0</v>
      </c>
      <c r="M87" s="27"/>
      <c r="N87" s="29" t="s">
        <v>284</v>
      </c>
      <c r="O87" s="30">
        <v>3</v>
      </c>
      <c r="P87" s="1097" t="s">
        <v>287</v>
      </c>
      <c r="Q87" s="1099">
        <v>0.5</v>
      </c>
      <c r="R87" s="6"/>
      <c r="S87" s="6"/>
      <c r="T87" s="6"/>
      <c r="U87" s="6"/>
      <c r="V87" s="6"/>
      <c r="W87" s="6"/>
      <c r="X87" s="6"/>
      <c r="Y87" s="6"/>
      <c r="Z87" s="6"/>
      <c r="AA87" s="6"/>
      <c r="AB87" s="6"/>
      <c r="AC87" s="6"/>
    </row>
    <row r="88" spans="2:29" ht="47.25">
      <c r="B88" s="1102"/>
      <c r="C88" s="155" t="s">
        <v>271</v>
      </c>
      <c r="D88" s="114" t="s">
        <v>23</v>
      </c>
      <c r="E88" s="116">
        <v>2025</v>
      </c>
      <c r="F88" s="115">
        <v>2030</v>
      </c>
      <c r="G88" s="27">
        <f t="shared" ref="G88:G96" si="8">H88+J88+L88+M88+I88</f>
        <v>6000000</v>
      </c>
      <c r="H88" s="53">
        <v>6000000</v>
      </c>
      <c r="I88" s="53"/>
      <c r="J88" s="53">
        <v>0</v>
      </c>
      <c r="K88" s="53"/>
      <c r="L88" s="53">
        <v>0</v>
      </c>
      <c r="M88" s="53">
        <v>0</v>
      </c>
      <c r="N88" s="12" t="s">
        <v>283</v>
      </c>
      <c r="O88" s="13">
        <v>60</v>
      </c>
      <c r="P88" s="1097"/>
      <c r="Q88" s="1099"/>
      <c r="R88" s="6"/>
      <c r="S88" s="6"/>
      <c r="T88" s="6"/>
      <c r="U88" s="6"/>
      <c r="V88" s="6"/>
      <c r="W88" s="6"/>
      <c r="X88" s="6"/>
      <c r="Y88" s="6"/>
      <c r="Z88" s="6"/>
      <c r="AA88" s="6"/>
      <c r="AB88" s="6"/>
      <c r="AC88" s="6"/>
    </row>
    <row r="89" spans="2:29" ht="126">
      <c r="B89" s="1102"/>
      <c r="C89" s="155" t="s">
        <v>272</v>
      </c>
      <c r="D89" s="114" t="s">
        <v>24</v>
      </c>
      <c r="E89" s="52">
        <v>2025</v>
      </c>
      <c r="F89" s="16">
        <v>2030</v>
      </c>
      <c r="G89" s="27">
        <f t="shared" si="8"/>
        <v>50000</v>
      </c>
      <c r="H89" s="20">
        <v>0</v>
      </c>
      <c r="I89" s="20"/>
      <c r="J89" s="20">
        <v>0</v>
      </c>
      <c r="K89" s="20"/>
      <c r="L89" s="20">
        <v>0</v>
      </c>
      <c r="M89" s="20">
        <v>50000</v>
      </c>
      <c r="N89" s="12" t="s">
        <v>285</v>
      </c>
      <c r="O89" s="13">
        <v>10</v>
      </c>
      <c r="P89" s="1097"/>
      <c r="Q89" s="1099"/>
      <c r="R89" s="6"/>
      <c r="S89" s="6"/>
      <c r="T89" s="6"/>
      <c r="U89" s="6"/>
      <c r="V89" s="6"/>
      <c r="W89" s="6"/>
      <c r="X89" s="6"/>
      <c r="Y89" s="6"/>
      <c r="Z89" s="6"/>
      <c r="AA89" s="6"/>
      <c r="AB89" s="6"/>
      <c r="AC89" s="6"/>
    </row>
    <row r="90" spans="2:29" ht="47.25">
      <c r="B90" s="1102"/>
      <c r="C90" s="155" t="s">
        <v>273</v>
      </c>
      <c r="D90" s="114" t="s">
        <v>25</v>
      </c>
      <c r="E90" s="52">
        <v>2025</v>
      </c>
      <c r="F90" s="16">
        <v>2030</v>
      </c>
      <c r="G90" s="27">
        <f t="shared" si="8"/>
        <v>600000</v>
      </c>
      <c r="H90" s="17">
        <v>600000</v>
      </c>
      <c r="I90" s="17"/>
      <c r="J90" s="17">
        <v>0</v>
      </c>
      <c r="K90" s="53">
        <f>H90*(20/100)</f>
        <v>120000</v>
      </c>
      <c r="L90" s="17">
        <v>0</v>
      </c>
      <c r="M90" s="17"/>
      <c r="N90" s="12" t="s">
        <v>286</v>
      </c>
      <c r="O90" s="13">
        <v>10</v>
      </c>
      <c r="P90" s="1097"/>
      <c r="Q90" s="1099"/>
      <c r="R90" s="6"/>
      <c r="S90" s="6"/>
      <c r="T90" s="6"/>
      <c r="U90" s="6"/>
      <c r="V90" s="6"/>
      <c r="W90" s="6"/>
      <c r="X90" s="6"/>
      <c r="Y90" s="6"/>
      <c r="Z90" s="6"/>
      <c r="AA90" s="6"/>
      <c r="AB90" s="6"/>
      <c r="AC90" s="6"/>
    </row>
    <row r="91" spans="2:29" ht="126">
      <c r="B91" s="1102"/>
      <c r="C91" s="155" t="s">
        <v>274</v>
      </c>
      <c r="D91" s="114" t="s">
        <v>23</v>
      </c>
      <c r="E91" s="80">
        <v>2025</v>
      </c>
      <c r="F91" s="115">
        <v>2030</v>
      </c>
      <c r="G91" s="27">
        <f t="shared" si="8"/>
        <v>250000</v>
      </c>
      <c r="H91" s="17">
        <v>0</v>
      </c>
      <c r="I91" s="17">
        <v>100000</v>
      </c>
      <c r="J91" s="17">
        <v>0</v>
      </c>
      <c r="K91" s="53">
        <f>I91*(20/100)</f>
        <v>20000</v>
      </c>
      <c r="L91" s="17">
        <v>0</v>
      </c>
      <c r="M91" s="17">
        <v>150000</v>
      </c>
      <c r="N91" s="12" t="s">
        <v>288</v>
      </c>
      <c r="O91" s="13">
        <v>25</v>
      </c>
      <c r="P91" s="1097"/>
      <c r="Q91" s="1099"/>
      <c r="R91" s="6"/>
      <c r="S91" s="6"/>
      <c r="T91" s="6"/>
      <c r="U91" s="6"/>
      <c r="V91" s="6"/>
      <c r="W91" s="6"/>
      <c r="X91" s="6"/>
      <c r="Y91" s="6"/>
      <c r="Z91" s="6"/>
      <c r="AA91" s="6"/>
      <c r="AB91" s="6"/>
      <c r="AC91" s="6"/>
    </row>
    <row r="92" spans="2:29" ht="95.25" thickBot="1">
      <c r="B92" s="1118"/>
      <c r="C92" s="155" t="s">
        <v>275</v>
      </c>
      <c r="D92" s="114" t="s">
        <v>19</v>
      </c>
      <c r="E92" s="52">
        <v>2025</v>
      </c>
      <c r="F92" s="16">
        <v>2030</v>
      </c>
      <c r="G92" s="27">
        <f t="shared" si="8"/>
        <v>300000</v>
      </c>
      <c r="H92" s="17">
        <v>0</v>
      </c>
      <c r="I92" s="17">
        <v>100000</v>
      </c>
      <c r="J92" s="17">
        <v>0</v>
      </c>
      <c r="K92" s="53">
        <f>I92*(20/100)</f>
        <v>20000</v>
      </c>
      <c r="L92" s="17">
        <v>0</v>
      </c>
      <c r="M92" s="17">
        <v>200000</v>
      </c>
      <c r="N92" s="12" t="s">
        <v>289</v>
      </c>
      <c r="O92" s="13">
        <v>1000</v>
      </c>
      <c r="P92" s="1107"/>
      <c r="Q92" s="1100"/>
      <c r="R92" s="6"/>
      <c r="S92" s="6"/>
      <c r="T92" s="6"/>
      <c r="U92" s="6"/>
      <c r="V92" s="6"/>
      <c r="W92" s="6"/>
      <c r="X92" s="6"/>
      <c r="Y92" s="6"/>
      <c r="Z92" s="6"/>
      <c r="AA92" s="6"/>
      <c r="AB92" s="6"/>
      <c r="AC92" s="6"/>
    </row>
    <row r="93" spans="2:29" ht="78.75" customHeight="1">
      <c r="B93" s="1101" t="s">
        <v>278</v>
      </c>
      <c r="C93" s="155" t="s">
        <v>276</v>
      </c>
      <c r="D93" s="117" t="s">
        <v>277</v>
      </c>
      <c r="E93" s="52">
        <v>2025</v>
      </c>
      <c r="F93" s="117">
        <v>2030</v>
      </c>
      <c r="G93" s="27">
        <f t="shared" si="8"/>
        <v>100000</v>
      </c>
      <c r="H93" s="118">
        <v>0</v>
      </c>
      <c r="I93" s="118">
        <v>50000</v>
      </c>
      <c r="J93" s="118">
        <v>0</v>
      </c>
      <c r="K93" s="381">
        <f>I93*(20/100)</f>
        <v>10000</v>
      </c>
      <c r="L93" s="118">
        <v>0</v>
      </c>
      <c r="M93" s="17">
        <v>50000</v>
      </c>
      <c r="N93" s="12" t="s">
        <v>290</v>
      </c>
      <c r="O93" s="13">
        <v>2</v>
      </c>
      <c r="P93" s="1096" t="s">
        <v>294</v>
      </c>
      <c r="Q93" s="1098">
        <v>0.4</v>
      </c>
      <c r="R93" s="6"/>
      <c r="S93" s="6"/>
      <c r="T93" s="6"/>
      <c r="U93" s="6"/>
      <c r="V93" s="6"/>
      <c r="W93" s="6"/>
      <c r="X93" s="6"/>
      <c r="Y93" s="6"/>
      <c r="Z93" s="6"/>
      <c r="AA93" s="6"/>
      <c r="AB93" s="6"/>
      <c r="AC93" s="6"/>
    </row>
    <row r="94" spans="2:29" ht="64.349999999999994" customHeight="1">
      <c r="B94" s="1102"/>
      <c r="C94" s="155" t="s">
        <v>279</v>
      </c>
      <c r="D94" s="117" t="s">
        <v>277</v>
      </c>
      <c r="E94" s="52">
        <v>2025</v>
      </c>
      <c r="F94" s="117">
        <v>2030</v>
      </c>
      <c r="G94" s="27">
        <f t="shared" si="8"/>
        <v>500000</v>
      </c>
      <c r="H94" s="118">
        <v>0</v>
      </c>
      <c r="I94" s="118">
        <v>165000</v>
      </c>
      <c r="J94" s="118">
        <v>0</v>
      </c>
      <c r="K94" s="381">
        <f>I94*(20/100)</f>
        <v>33000</v>
      </c>
      <c r="L94" s="118">
        <v>0</v>
      </c>
      <c r="M94" s="17">
        <v>335000</v>
      </c>
      <c r="N94" s="12" t="s">
        <v>291</v>
      </c>
      <c r="O94" s="13" t="s">
        <v>293</v>
      </c>
      <c r="P94" s="1097"/>
      <c r="Q94" s="1099"/>
      <c r="R94" s="6"/>
      <c r="S94" s="6"/>
      <c r="T94" s="6"/>
      <c r="U94" s="6"/>
      <c r="V94" s="6"/>
      <c r="W94" s="6"/>
      <c r="X94" s="6"/>
      <c r="Y94" s="6"/>
      <c r="Z94" s="6"/>
      <c r="AA94" s="6"/>
      <c r="AB94" s="6"/>
      <c r="AC94" s="6"/>
    </row>
    <row r="95" spans="2:29" ht="94.5">
      <c r="B95" s="1102"/>
      <c r="C95" s="155" t="s">
        <v>280</v>
      </c>
      <c r="D95" s="117" t="s">
        <v>281</v>
      </c>
      <c r="E95" s="52">
        <v>2025</v>
      </c>
      <c r="F95" s="117">
        <v>2030</v>
      </c>
      <c r="G95" s="27">
        <f t="shared" si="8"/>
        <v>240000</v>
      </c>
      <c r="H95" s="118">
        <v>0</v>
      </c>
      <c r="I95" s="118">
        <v>100000</v>
      </c>
      <c r="J95" s="118">
        <v>0</v>
      </c>
      <c r="K95" s="381">
        <f>I95*(20/100)</f>
        <v>20000</v>
      </c>
      <c r="L95" s="119">
        <v>0</v>
      </c>
      <c r="M95" s="120">
        <v>140000</v>
      </c>
      <c r="N95" s="13" t="s">
        <v>655</v>
      </c>
      <c r="O95" s="13">
        <v>300</v>
      </c>
      <c r="P95" s="1097"/>
      <c r="Q95" s="1099"/>
      <c r="R95" s="6"/>
      <c r="S95" s="6"/>
      <c r="T95" s="6"/>
      <c r="U95" s="6"/>
      <c r="V95" s="6"/>
      <c r="W95" s="6"/>
      <c r="X95" s="6"/>
      <c r="Y95" s="6"/>
      <c r="Z95" s="6"/>
      <c r="AA95" s="6"/>
      <c r="AB95" s="6"/>
      <c r="AC95" s="6"/>
    </row>
    <row r="96" spans="2:29" ht="47.25">
      <c r="B96" s="1103"/>
      <c r="C96" s="251" t="s">
        <v>282</v>
      </c>
      <c r="D96" s="252" t="s">
        <v>19</v>
      </c>
      <c r="E96" s="234">
        <v>2025</v>
      </c>
      <c r="F96" s="109">
        <v>2030</v>
      </c>
      <c r="G96" s="27">
        <f t="shared" si="8"/>
        <v>50000</v>
      </c>
      <c r="H96" s="253">
        <v>50000</v>
      </c>
      <c r="I96" s="253"/>
      <c r="J96" s="253"/>
      <c r="K96" s="253">
        <f>H96*(20/100)</f>
        <v>10000</v>
      </c>
      <c r="L96" s="254"/>
      <c r="M96" s="150"/>
      <c r="N96" s="150" t="s">
        <v>292</v>
      </c>
      <c r="O96" s="150">
        <v>50</v>
      </c>
      <c r="P96" s="1097"/>
      <c r="Q96" s="1099"/>
      <c r="R96" s="6"/>
      <c r="S96" s="6"/>
      <c r="T96" s="6"/>
      <c r="U96" s="6"/>
      <c r="V96" s="6"/>
      <c r="W96" s="6"/>
      <c r="X96" s="6"/>
      <c r="Y96" s="6"/>
      <c r="Z96" s="6"/>
      <c r="AA96" s="6"/>
      <c r="AB96" s="6"/>
      <c r="AC96" s="6"/>
    </row>
    <row r="97" spans="2:29" s="206" customFormat="1" ht="29.85" customHeight="1">
      <c r="B97" s="250" t="s">
        <v>26</v>
      </c>
      <c r="C97" s="229"/>
      <c r="D97" s="258"/>
      <c r="E97" s="230"/>
      <c r="F97" s="230"/>
      <c r="G97" s="208">
        <f>SUM(G87:G96)</f>
        <v>8210000</v>
      </c>
      <c r="H97" s="208">
        <f t="shared" ref="H97:M97" si="9">SUM(H87:H96)</f>
        <v>6650000</v>
      </c>
      <c r="I97" s="208">
        <f t="shared" si="9"/>
        <v>635000</v>
      </c>
      <c r="J97" s="208">
        <f t="shared" si="9"/>
        <v>0</v>
      </c>
      <c r="K97" s="208">
        <f>SUM(K87:K96)</f>
        <v>257000</v>
      </c>
      <c r="L97" s="208">
        <f t="shared" si="9"/>
        <v>0</v>
      </c>
      <c r="M97" s="208">
        <f t="shared" si="9"/>
        <v>925000</v>
      </c>
      <c r="N97" s="231"/>
      <c r="O97" s="208"/>
      <c r="P97" s="232"/>
      <c r="Q97" s="208"/>
      <c r="R97" s="204"/>
      <c r="S97" s="204"/>
      <c r="T97" s="204"/>
      <c r="U97" s="204"/>
      <c r="V97" s="204"/>
      <c r="W97" s="204"/>
      <c r="X97" s="204"/>
      <c r="Y97" s="204"/>
      <c r="Z97" s="204"/>
      <c r="AA97" s="204"/>
      <c r="AB97" s="204"/>
      <c r="AC97" s="204"/>
    </row>
    <row r="98" spans="2:29" ht="23.25">
      <c r="B98" s="1104" t="s">
        <v>295</v>
      </c>
      <c r="C98" s="1104"/>
      <c r="D98" s="1104"/>
      <c r="E98" s="1104"/>
      <c r="F98" s="1104"/>
      <c r="G98" s="1104"/>
      <c r="H98" s="1104"/>
      <c r="I98" s="1104"/>
      <c r="J98" s="1104"/>
      <c r="K98" s="1104"/>
      <c r="L98" s="1104"/>
      <c r="M98" s="1104"/>
      <c r="N98" s="1104"/>
      <c r="O98" s="1104"/>
      <c r="P98" s="1104"/>
      <c r="Q98" s="1104"/>
      <c r="R98" s="6"/>
      <c r="S98" s="6"/>
      <c r="T98" s="6"/>
      <c r="U98" s="6"/>
      <c r="V98" s="6"/>
      <c r="W98" s="6"/>
      <c r="X98" s="6"/>
      <c r="Y98" s="6"/>
      <c r="Z98" s="6"/>
      <c r="AA98" s="6"/>
      <c r="AB98" s="6"/>
      <c r="AC98" s="6"/>
    </row>
    <row r="99" spans="2:29" ht="78.75" customHeight="1">
      <c r="B99" s="1105" t="s">
        <v>296</v>
      </c>
      <c r="C99" s="255" t="s">
        <v>297</v>
      </c>
      <c r="D99" s="256" t="s">
        <v>27</v>
      </c>
      <c r="E99" s="82">
        <v>2025</v>
      </c>
      <c r="F99" s="82">
        <v>2027</v>
      </c>
      <c r="G99" s="257">
        <f>H99+J99+L99+M99+I99</f>
        <v>5000000</v>
      </c>
      <c r="H99" s="257"/>
      <c r="I99" s="257"/>
      <c r="J99" s="257"/>
      <c r="K99" s="257"/>
      <c r="L99" s="257"/>
      <c r="M99" s="257">
        <v>5000000</v>
      </c>
      <c r="N99" s="29" t="s">
        <v>315</v>
      </c>
      <c r="O99" s="30">
        <v>1</v>
      </c>
      <c r="P99" s="1097" t="s">
        <v>314</v>
      </c>
      <c r="Q99" s="1099">
        <v>0.15</v>
      </c>
      <c r="R99" s="6"/>
      <c r="S99" s="6"/>
      <c r="T99" s="6"/>
      <c r="U99" s="6"/>
      <c r="V99" s="6"/>
      <c r="W99" s="6"/>
      <c r="X99" s="6"/>
      <c r="Y99" s="6"/>
      <c r="Z99" s="6"/>
      <c r="AA99" s="6"/>
      <c r="AB99" s="6"/>
      <c r="AC99" s="6"/>
    </row>
    <row r="100" spans="2:29" ht="63">
      <c r="B100" s="1105"/>
      <c r="C100" s="154" t="s">
        <v>298</v>
      </c>
      <c r="D100" s="117" t="s">
        <v>299</v>
      </c>
      <c r="E100" s="80">
        <v>2025</v>
      </c>
      <c r="F100" s="80">
        <v>2027</v>
      </c>
      <c r="G100" s="257">
        <f t="shared" ref="G100:G108" si="10">H100+J100+L100+M100+I100</f>
        <v>1200000</v>
      </c>
      <c r="H100" s="17">
        <v>0</v>
      </c>
      <c r="I100" s="53"/>
      <c r="J100" s="17">
        <v>1200000</v>
      </c>
      <c r="K100" s="53"/>
      <c r="L100" s="17">
        <v>0</v>
      </c>
      <c r="M100" s="17">
        <v>0</v>
      </c>
      <c r="N100" s="12" t="s">
        <v>316</v>
      </c>
      <c r="O100" s="13">
        <v>12</v>
      </c>
      <c r="P100" s="1097"/>
      <c r="Q100" s="1099"/>
      <c r="R100" s="6"/>
      <c r="S100" s="6"/>
      <c r="T100" s="6"/>
      <c r="U100" s="6"/>
      <c r="V100" s="6"/>
      <c r="W100" s="6"/>
      <c r="X100" s="6"/>
      <c r="Y100" s="6"/>
      <c r="Z100" s="6"/>
      <c r="AA100" s="6"/>
      <c r="AB100" s="6"/>
      <c r="AC100" s="6"/>
    </row>
    <row r="101" spans="2:29" ht="48" thickBot="1">
      <c r="B101" s="1106"/>
      <c r="C101" s="154" t="s">
        <v>300</v>
      </c>
      <c r="D101" s="117" t="s">
        <v>6</v>
      </c>
      <c r="E101" s="80">
        <v>2025</v>
      </c>
      <c r="F101" s="80">
        <v>2028</v>
      </c>
      <c r="G101" s="257">
        <f t="shared" si="10"/>
        <v>500000</v>
      </c>
      <c r="H101" s="53"/>
      <c r="I101" s="53"/>
      <c r="J101" s="53">
        <v>200000</v>
      </c>
      <c r="K101" s="53"/>
      <c r="L101" s="53"/>
      <c r="M101" s="53">
        <v>300000</v>
      </c>
      <c r="N101" s="12" t="s">
        <v>317</v>
      </c>
      <c r="O101" s="13">
        <v>50</v>
      </c>
      <c r="P101" s="1107"/>
      <c r="Q101" s="1100"/>
      <c r="R101" s="6"/>
      <c r="S101" s="6"/>
      <c r="T101" s="6"/>
      <c r="U101" s="6"/>
      <c r="V101" s="6"/>
      <c r="W101" s="6"/>
      <c r="X101" s="6"/>
      <c r="Y101" s="6"/>
      <c r="Z101" s="6"/>
      <c r="AA101" s="6"/>
      <c r="AB101" s="6"/>
      <c r="AC101" s="6"/>
    </row>
    <row r="102" spans="2:29" ht="63" customHeight="1">
      <c r="B102" s="1101" t="s">
        <v>305</v>
      </c>
      <c r="C102" s="154" t="s">
        <v>301</v>
      </c>
      <c r="D102" s="14" t="s">
        <v>302</v>
      </c>
      <c r="E102" s="80">
        <v>2025</v>
      </c>
      <c r="F102" s="80">
        <v>2028</v>
      </c>
      <c r="G102" s="257">
        <f t="shared" si="10"/>
        <v>500000</v>
      </c>
      <c r="H102" s="17">
        <v>0</v>
      </c>
      <c r="I102" s="17">
        <v>165000</v>
      </c>
      <c r="J102" s="17">
        <v>0</v>
      </c>
      <c r="K102" s="17"/>
      <c r="L102" s="17">
        <v>0</v>
      </c>
      <c r="M102" s="17">
        <v>335000</v>
      </c>
      <c r="N102" s="12" t="s">
        <v>318</v>
      </c>
      <c r="O102" s="67">
        <v>0.1</v>
      </c>
      <c r="P102" s="1096" t="s">
        <v>321</v>
      </c>
      <c r="Q102" s="1098">
        <v>0.6</v>
      </c>
      <c r="R102" s="6"/>
      <c r="S102" s="6"/>
      <c r="T102" s="6"/>
      <c r="U102" s="6"/>
      <c r="V102" s="6"/>
      <c r="W102" s="6"/>
      <c r="X102" s="6"/>
      <c r="Y102" s="6"/>
      <c r="Z102" s="6"/>
      <c r="AA102" s="6"/>
      <c r="AB102" s="6"/>
      <c r="AC102" s="6"/>
    </row>
    <row r="103" spans="2:29" ht="141.75">
      <c r="B103" s="1102"/>
      <c r="C103" s="154" t="s">
        <v>647</v>
      </c>
      <c r="D103" s="15" t="s">
        <v>303</v>
      </c>
      <c r="E103" s="80">
        <v>2025</v>
      </c>
      <c r="F103" s="80">
        <v>2030</v>
      </c>
      <c r="G103" s="257">
        <f t="shared" si="10"/>
        <v>240000</v>
      </c>
      <c r="H103" s="17">
        <v>0</v>
      </c>
      <c r="I103" s="17">
        <v>100000</v>
      </c>
      <c r="J103" s="17">
        <v>0</v>
      </c>
      <c r="K103" s="17"/>
      <c r="L103" s="17">
        <v>0</v>
      </c>
      <c r="M103" s="17">
        <v>140000</v>
      </c>
      <c r="N103" s="12" t="s">
        <v>656</v>
      </c>
      <c r="O103" s="13">
        <v>240</v>
      </c>
      <c r="P103" s="1097"/>
      <c r="Q103" s="1099"/>
      <c r="R103"/>
      <c r="S103" s="6"/>
      <c r="T103" s="6"/>
      <c r="U103" s="6"/>
      <c r="V103" s="6"/>
      <c r="W103" s="6"/>
      <c r="X103" s="6"/>
      <c r="Y103" s="6"/>
      <c r="Z103" s="6"/>
      <c r="AA103" s="6"/>
      <c r="AB103" s="6"/>
      <c r="AC103" s="6"/>
    </row>
    <row r="104" spans="2:29" ht="141.75">
      <c r="B104" s="1102"/>
      <c r="C104" s="154" t="s">
        <v>304</v>
      </c>
      <c r="D104" s="15" t="s">
        <v>28</v>
      </c>
      <c r="E104" s="80">
        <v>2025</v>
      </c>
      <c r="F104" s="80">
        <v>2026</v>
      </c>
      <c r="G104" s="257">
        <f t="shared" si="10"/>
        <v>300000</v>
      </c>
      <c r="H104" s="17">
        <v>0</v>
      </c>
      <c r="I104" s="17">
        <v>100000</v>
      </c>
      <c r="J104" s="17">
        <v>0</v>
      </c>
      <c r="K104" s="17"/>
      <c r="L104" s="17">
        <v>0</v>
      </c>
      <c r="M104" s="17">
        <v>200000</v>
      </c>
      <c r="N104" s="12" t="s">
        <v>319</v>
      </c>
      <c r="O104" s="13">
        <v>30</v>
      </c>
      <c r="P104" s="1097"/>
      <c r="Q104" s="1099"/>
      <c r="R104" s="6"/>
      <c r="S104" s="6"/>
      <c r="T104" s="6"/>
      <c r="U104" s="6"/>
      <c r="V104" s="6"/>
      <c r="W104" s="6"/>
      <c r="X104" s="6"/>
      <c r="Y104" s="6"/>
      <c r="Z104" s="6"/>
      <c r="AA104" s="6"/>
      <c r="AB104" s="6"/>
      <c r="AC104" s="6"/>
    </row>
    <row r="105" spans="2:29" ht="63">
      <c r="B105" s="1102"/>
      <c r="C105" s="154" t="s">
        <v>306</v>
      </c>
      <c r="D105" s="15" t="s">
        <v>307</v>
      </c>
      <c r="E105" s="80">
        <v>2027</v>
      </c>
      <c r="F105" s="80">
        <v>2030</v>
      </c>
      <c r="G105" s="257">
        <f t="shared" si="10"/>
        <v>0</v>
      </c>
      <c r="H105" s="20"/>
      <c r="I105" s="20"/>
      <c r="J105" s="20"/>
      <c r="K105" s="20"/>
      <c r="L105" s="20"/>
      <c r="M105" s="20"/>
      <c r="N105" s="12" t="s">
        <v>320</v>
      </c>
      <c r="O105" s="13" t="s">
        <v>15</v>
      </c>
      <c r="P105" s="1097"/>
      <c r="Q105" s="1099"/>
      <c r="R105" s="6"/>
      <c r="S105" s="6"/>
      <c r="T105" s="6"/>
      <c r="U105" s="6"/>
      <c r="V105" s="6"/>
      <c r="W105" s="6"/>
      <c r="X105" s="6"/>
      <c r="Y105" s="6"/>
      <c r="Z105" s="6"/>
      <c r="AA105" s="6"/>
      <c r="AB105" s="6"/>
      <c r="AC105" s="6"/>
    </row>
    <row r="106" spans="2:29" ht="78.75">
      <c r="B106" s="1102"/>
      <c r="C106" s="154" t="s">
        <v>308</v>
      </c>
      <c r="D106" s="15" t="s">
        <v>309</v>
      </c>
      <c r="E106" s="80">
        <v>2025</v>
      </c>
      <c r="F106" s="80">
        <v>2028</v>
      </c>
      <c r="G106" s="257">
        <f t="shared" si="10"/>
        <v>300000</v>
      </c>
      <c r="H106" s="17">
        <v>0</v>
      </c>
      <c r="I106" s="17">
        <v>100000</v>
      </c>
      <c r="J106" s="17">
        <v>0</v>
      </c>
      <c r="K106" s="17"/>
      <c r="L106" s="17">
        <v>0</v>
      </c>
      <c r="M106" s="17">
        <v>200000</v>
      </c>
      <c r="N106" s="12" t="s">
        <v>322</v>
      </c>
      <c r="O106" s="13">
        <v>10</v>
      </c>
      <c r="P106" s="1097"/>
      <c r="Q106" s="1099"/>
      <c r="R106" s="6"/>
      <c r="S106" s="6"/>
      <c r="T106" s="6"/>
      <c r="U106" s="6"/>
      <c r="V106" s="6"/>
      <c r="W106" s="6"/>
      <c r="X106" s="6"/>
      <c r="Y106" s="6"/>
      <c r="Z106" s="6"/>
      <c r="AA106" s="6"/>
      <c r="AB106" s="6"/>
      <c r="AC106" s="6"/>
    </row>
    <row r="107" spans="2:29" ht="204.75">
      <c r="B107" s="1102"/>
      <c r="C107" s="154" t="s">
        <v>310</v>
      </c>
      <c r="D107" s="14" t="s">
        <v>311</v>
      </c>
      <c r="E107" s="80">
        <v>2025</v>
      </c>
      <c r="F107" s="80">
        <v>2030</v>
      </c>
      <c r="G107" s="257">
        <f t="shared" si="10"/>
        <v>10000000</v>
      </c>
      <c r="H107" s="17">
        <f>200*50000</f>
        <v>10000000</v>
      </c>
      <c r="I107" s="17"/>
      <c r="J107" s="17">
        <v>0</v>
      </c>
      <c r="K107" s="17"/>
      <c r="L107" s="17">
        <v>0</v>
      </c>
      <c r="M107" s="17">
        <v>0</v>
      </c>
      <c r="N107" s="12" t="s">
        <v>323</v>
      </c>
      <c r="O107" s="13">
        <v>100</v>
      </c>
      <c r="P107" s="1097"/>
      <c r="Q107" s="1099"/>
      <c r="R107" s="6"/>
      <c r="S107" s="6"/>
      <c r="T107" s="6"/>
      <c r="U107" s="6"/>
      <c r="V107" s="6"/>
      <c r="W107" s="6"/>
      <c r="X107" s="6"/>
      <c r="Y107" s="6"/>
      <c r="Z107" s="6"/>
      <c r="AA107" s="6"/>
      <c r="AB107" s="6"/>
      <c r="AC107" s="6"/>
    </row>
    <row r="108" spans="2:29" ht="110.25">
      <c r="B108" s="1102"/>
      <c r="C108" s="162" t="s">
        <v>312</v>
      </c>
      <c r="D108" s="113" t="s">
        <v>311</v>
      </c>
      <c r="E108" s="131">
        <v>2025</v>
      </c>
      <c r="F108" s="131">
        <v>2027</v>
      </c>
      <c r="G108" s="257">
        <f t="shared" si="10"/>
        <v>240000</v>
      </c>
      <c r="H108" s="259">
        <v>0</v>
      </c>
      <c r="I108" s="259"/>
      <c r="J108" s="259">
        <v>0</v>
      </c>
      <c r="K108" s="259"/>
      <c r="L108" s="259">
        <v>0</v>
      </c>
      <c r="M108" s="259">
        <f>10*20*3*100*4</f>
        <v>240000</v>
      </c>
      <c r="N108" s="235" t="s">
        <v>324</v>
      </c>
      <c r="O108" s="150">
        <v>240</v>
      </c>
      <c r="P108" s="1097"/>
      <c r="Q108" s="1099"/>
      <c r="R108" s="6"/>
      <c r="S108" s="6"/>
      <c r="T108" s="6"/>
      <c r="U108" s="6"/>
      <c r="V108" s="6"/>
      <c r="W108" s="6"/>
      <c r="X108" s="6"/>
      <c r="Y108" s="6"/>
      <c r="Z108" s="6"/>
      <c r="AA108" s="6"/>
      <c r="AB108" s="6"/>
      <c r="AC108" s="6"/>
    </row>
    <row r="109" spans="2:29" ht="15.75">
      <c r="B109" s="250" t="s">
        <v>29</v>
      </c>
      <c r="C109" s="250"/>
      <c r="D109" s="229"/>
      <c r="E109" s="260"/>
      <c r="F109" s="260"/>
      <c r="G109" s="208">
        <f>SUM(G99:G108)</f>
        <v>18280000</v>
      </c>
      <c r="H109" s="208">
        <f t="shared" ref="H109:M109" si="11">SUM(H99:H108)</f>
        <v>10000000</v>
      </c>
      <c r="I109" s="208">
        <f t="shared" si="11"/>
        <v>465000</v>
      </c>
      <c r="J109" s="208">
        <f t="shared" si="11"/>
        <v>1400000</v>
      </c>
      <c r="K109" s="208"/>
      <c r="L109" s="208">
        <f t="shared" si="11"/>
        <v>0</v>
      </c>
      <c r="M109" s="208">
        <f t="shared" si="11"/>
        <v>6415000</v>
      </c>
      <c r="N109" s="231"/>
      <c r="O109" s="208"/>
      <c r="P109" s="232"/>
      <c r="Q109" s="208"/>
      <c r="R109" s="6"/>
      <c r="S109" s="6"/>
      <c r="T109" s="6"/>
      <c r="U109" s="6"/>
      <c r="V109" s="6"/>
      <c r="W109" s="6"/>
      <c r="X109" s="6"/>
      <c r="Y109" s="6"/>
      <c r="Z109" s="6"/>
      <c r="AA109" s="6"/>
      <c r="AB109" s="6"/>
      <c r="AC109" s="6"/>
    </row>
    <row r="110" spans="2:29" ht="47.25">
      <c r="B110" s="250" t="s">
        <v>313</v>
      </c>
      <c r="C110" s="250"/>
      <c r="D110" s="229"/>
      <c r="E110" s="260"/>
      <c r="F110" s="260"/>
      <c r="G110" s="208">
        <f t="shared" ref="G110:M110" si="12">SUM(G109+G97+G85+G51+G42+G25)</f>
        <v>168986623.07692307</v>
      </c>
      <c r="H110" s="208">
        <f t="shared" si="12"/>
        <v>119878923.07692307</v>
      </c>
      <c r="I110" s="208">
        <f t="shared" si="12"/>
        <v>13990000</v>
      </c>
      <c r="J110" s="208">
        <f t="shared" si="12"/>
        <v>4300000</v>
      </c>
      <c r="K110" s="208"/>
      <c r="L110" s="208">
        <f t="shared" si="12"/>
        <v>1099300</v>
      </c>
      <c r="M110" s="208">
        <f t="shared" si="12"/>
        <v>27654000</v>
      </c>
      <c r="N110" s="231"/>
      <c r="O110" s="208"/>
      <c r="P110" s="232"/>
      <c r="Q110" s="208"/>
      <c r="R110" s="6"/>
      <c r="S110" s="6"/>
      <c r="T110" s="6"/>
      <c r="U110" s="6"/>
      <c r="V110" s="6"/>
      <c r="W110" s="6"/>
      <c r="X110" s="6"/>
      <c r="Y110" s="6"/>
      <c r="Z110" s="6"/>
      <c r="AA110" s="6"/>
      <c r="AB110" s="6"/>
      <c r="AC110" s="6"/>
    </row>
    <row r="111" spans="2:29" ht="24" thickBot="1">
      <c r="B111" s="1121" t="s">
        <v>325</v>
      </c>
      <c r="C111" s="1122"/>
      <c r="D111" s="1122"/>
      <c r="E111" s="1122"/>
      <c r="F111" s="1122"/>
      <c r="G111" s="1122"/>
      <c r="H111" s="1122"/>
      <c r="I111" s="1122"/>
      <c r="J111" s="1122"/>
      <c r="K111" s="1122"/>
      <c r="L111" s="1122"/>
      <c r="M111" s="1122"/>
      <c r="N111" s="1122"/>
      <c r="O111" s="1122"/>
      <c r="P111" s="1122"/>
      <c r="Q111" s="1122"/>
      <c r="R111" s="6"/>
      <c r="S111" s="6"/>
      <c r="T111" s="6"/>
      <c r="U111" s="6"/>
      <c r="V111" s="6"/>
      <c r="W111" s="6"/>
      <c r="X111" s="6"/>
      <c r="Y111" s="6"/>
      <c r="Z111" s="6"/>
      <c r="AA111" s="6"/>
      <c r="AB111" s="6"/>
      <c r="AC111" s="6"/>
    </row>
    <row r="112" spans="2:29" ht="173.25">
      <c r="B112" s="1093" t="s">
        <v>326</v>
      </c>
      <c r="C112" s="160" t="s">
        <v>327</v>
      </c>
      <c r="D112" s="121" t="s">
        <v>329</v>
      </c>
      <c r="E112" s="122">
        <v>2025</v>
      </c>
      <c r="F112" s="39">
        <v>2030</v>
      </c>
      <c r="G112" s="118">
        <f>H112+J112+L112+M112</f>
        <v>350000</v>
      </c>
      <c r="H112" s="118">
        <f>7*50000</f>
        <v>350000</v>
      </c>
      <c r="I112" s="118"/>
      <c r="J112" s="118">
        <v>0</v>
      </c>
      <c r="K112" s="118"/>
      <c r="L112" s="118">
        <v>0</v>
      </c>
      <c r="M112" s="118">
        <v>0</v>
      </c>
      <c r="N112" s="123" t="s">
        <v>333</v>
      </c>
      <c r="O112" s="30">
        <v>10</v>
      </c>
      <c r="P112" s="1096" t="s">
        <v>336</v>
      </c>
      <c r="Q112" s="1098" t="s">
        <v>339</v>
      </c>
      <c r="R112" s="6"/>
      <c r="S112" s="6"/>
      <c r="T112" s="6"/>
      <c r="U112" s="6"/>
      <c r="V112" s="6"/>
      <c r="W112" s="6"/>
      <c r="X112" s="6"/>
      <c r="Y112" s="6"/>
      <c r="Z112" s="6"/>
      <c r="AA112" s="6"/>
      <c r="AB112" s="6"/>
      <c r="AC112" s="6"/>
    </row>
    <row r="113" spans="2:29" ht="126">
      <c r="B113" s="1094"/>
      <c r="C113" s="154" t="s">
        <v>328</v>
      </c>
      <c r="D113" s="15" t="s">
        <v>30</v>
      </c>
      <c r="E113" s="39">
        <v>2025</v>
      </c>
      <c r="F113" s="39">
        <v>2030</v>
      </c>
      <c r="G113" s="118">
        <f t="shared" ref="G113:G116" si="13">H113+J113+L113+M113</f>
        <v>115000</v>
      </c>
      <c r="H113" s="124">
        <v>80000</v>
      </c>
      <c r="I113" s="124"/>
      <c r="J113" s="124">
        <v>0</v>
      </c>
      <c r="K113" s="124"/>
      <c r="L113" s="124">
        <v>0</v>
      </c>
      <c r="M113" s="124">
        <v>35000</v>
      </c>
      <c r="N113" s="123" t="s">
        <v>334</v>
      </c>
      <c r="O113" s="30">
        <v>2</v>
      </c>
      <c r="P113" s="1097"/>
      <c r="Q113" s="1099"/>
      <c r="R113" s="6"/>
      <c r="S113" s="6"/>
      <c r="T113" s="6"/>
      <c r="U113" s="6"/>
      <c r="V113" s="6"/>
      <c r="W113" s="6"/>
      <c r="X113" s="6"/>
      <c r="Y113" s="6"/>
      <c r="Z113" s="6"/>
      <c r="AA113" s="6"/>
      <c r="AB113" s="6"/>
      <c r="AC113" s="6"/>
    </row>
    <row r="114" spans="2:29" ht="94.5">
      <c r="B114" s="1094"/>
      <c r="C114" s="154" t="s">
        <v>330</v>
      </c>
      <c r="D114" s="114" t="s">
        <v>31</v>
      </c>
      <c r="E114" s="39">
        <v>2025</v>
      </c>
      <c r="F114" s="39">
        <v>2030</v>
      </c>
      <c r="G114" s="118">
        <f t="shared" si="13"/>
        <v>115000</v>
      </c>
      <c r="H114" s="124">
        <v>80000</v>
      </c>
      <c r="I114" s="124"/>
      <c r="J114" s="124">
        <v>0</v>
      </c>
      <c r="K114" s="124"/>
      <c r="L114" s="124">
        <v>0</v>
      </c>
      <c r="M114" s="124">
        <v>35000</v>
      </c>
      <c r="N114" s="123" t="s">
        <v>335</v>
      </c>
      <c r="O114" s="30">
        <v>2</v>
      </c>
      <c r="P114" s="1097"/>
      <c r="Q114" s="1099"/>
      <c r="R114" s="6"/>
      <c r="S114" s="6"/>
      <c r="T114" s="6"/>
      <c r="U114" s="6"/>
      <c r="V114" s="6"/>
      <c r="W114" s="6"/>
      <c r="X114" s="6"/>
      <c r="Y114" s="6"/>
      <c r="Z114" s="6"/>
      <c r="AA114" s="6"/>
      <c r="AB114" s="6"/>
      <c r="AC114" s="6"/>
    </row>
    <row r="115" spans="2:29" ht="42.6" customHeight="1">
      <c r="B115" s="1094"/>
      <c r="C115" s="382" t="s">
        <v>331</v>
      </c>
      <c r="D115" s="22" t="s">
        <v>32</v>
      </c>
      <c r="E115" s="39">
        <v>2025</v>
      </c>
      <c r="F115" s="39">
        <v>2030</v>
      </c>
      <c r="G115" s="118">
        <f t="shared" si="13"/>
        <v>280000</v>
      </c>
      <c r="H115" s="124">
        <f>7*40000</f>
        <v>280000</v>
      </c>
      <c r="I115" s="124"/>
      <c r="J115" s="124">
        <v>0</v>
      </c>
      <c r="K115" s="124"/>
      <c r="L115" s="124">
        <v>0</v>
      </c>
      <c r="M115" s="124">
        <v>0</v>
      </c>
      <c r="N115" s="123" t="s">
        <v>337</v>
      </c>
      <c r="O115" s="30" t="s">
        <v>15</v>
      </c>
      <c r="P115" s="1097"/>
      <c r="Q115" s="1099"/>
      <c r="R115" s="6"/>
      <c r="S115" s="6"/>
      <c r="T115" s="6"/>
      <c r="U115" s="6"/>
      <c r="V115" s="6"/>
      <c r="W115" s="6"/>
      <c r="X115" s="6"/>
      <c r="Y115" s="6"/>
      <c r="Z115" s="6"/>
      <c r="AA115" s="6"/>
      <c r="AB115" s="6"/>
      <c r="AC115" s="6"/>
    </row>
    <row r="116" spans="2:29" ht="31.5">
      <c r="B116" s="1095"/>
      <c r="C116" s="162" t="s">
        <v>332</v>
      </c>
      <c r="D116" s="261" t="s">
        <v>33</v>
      </c>
      <c r="E116" s="209">
        <v>2025</v>
      </c>
      <c r="F116" s="209">
        <v>2030</v>
      </c>
      <c r="G116" s="118">
        <f t="shared" si="13"/>
        <v>576923.07692307688</v>
      </c>
      <c r="H116" s="262">
        <f>60000000/104</f>
        <v>576923.07692307688</v>
      </c>
      <c r="I116" s="209"/>
      <c r="J116" s="209">
        <v>0</v>
      </c>
      <c r="K116" s="209"/>
      <c r="L116" s="209">
        <v>0</v>
      </c>
      <c r="M116" s="209">
        <v>0</v>
      </c>
      <c r="N116" s="125" t="s">
        <v>338</v>
      </c>
      <c r="O116" s="151">
        <v>10</v>
      </c>
      <c r="P116" s="1097"/>
      <c r="Q116" s="1100"/>
      <c r="R116" s="6"/>
      <c r="S116" s="6"/>
      <c r="T116" s="6"/>
      <c r="U116" s="6"/>
      <c r="V116" s="6"/>
      <c r="W116" s="6"/>
      <c r="X116" s="6"/>
      <c r="Y116" s="6"/>
      <c r="Z116" s="6"/>
      <c r="AA116" s="6"/>
      <c r="AB116" s="6"/>
      <c r="AC116" s="6"/>
    </row>
    <row r="117" spans="2:29" ht="40.35" customHeight="1">
      <c r="B117" s="250" t="s">
        <v>649</v>
      </c>
      <c r="C117" s="250"/>
      <c r="D117" s="250"/>
      <c r="E117" s="230"/>
      <c r="F117" s="230"/>
      <c r="G117" s="263">
        <f>SUM(G112:G116)</f>
        <v>1436923.076923077</v>
      </c>
      <c r="H117" s="263">
        <f>SUM(H112:H116)</f>
        <v>1366923.076923077</v>
      </c>
      <c r="I117" s="263">
        <f t="shared" ref="I117:L117" si="14">SUM(I112:I116)</f>
        <v>0</v>
      </c>
      <c r="J117" s="263">
        <f t="shared" si="14"/>
        <v>0</v>
      </c>
      <c r="K117" s="263"/>
      <c r="L117" s="263">
        <f t="shared" si="14"/>
        <v>0</v>
      </c>
      <c r="M117" s="263">
        <f>SUM(M112:M116)</f>
        <v>70000</v>
      </c>
      <c r="N117" s="264"/>
      <c r="O117" s="263"/>
      <c r="P117" s="232"/>
      <c r="Q117" s="40"/>
      <c r="R117" s="6"/>
      <c r="S117" s="6"/>
      <c r="T117" s="6"/>
      <c r="U117" s="6"/>
      <c r="V117" s="6"/>
      <c r="W117" s="6"/>
      <c r="X117" s="6"/>
      <c r="Y117" s="6"/>
      <c r="Z117" s="6"/>
      <c r="AA117" s="6"/>
      <c r="AB117" s="6"/>
      <c r="AC117" s="6"/>
    </row>
    <row r="118" spans="2:29" ht="26.25">
      <c r="B118" s="1119" t="s">
        <v>648</v>
      </c>
      <c r="C118" s="1119"/>
      <c r="D118" s="1119"/>
      <c r="E118" s="1119"/>
      <c r="F118" s="1119"/>
      <c r="G118" s="1119"/>
      <c r="H118" s="1119"/>
      <c r="I118" s="1119"/>
      <c r="J118" s="1119"/>
      <c r="K118" s="1119"/>
      <c r="L118" s="1119"/>
      <c r="M118" s="1119"/>
      <c r="N118" s="1119"/>
      <c r="O118" s="1119"/>
      <c r="P118" s="1119"/>
      <c r="Q118" s="126"/>
      <c r="R118" s="6"/>
      <c r="S118" s="6"/>
      <c r="T118" s="6"/>
      <c r="U118" s="6"/>
      <c r="V118" s="6"/>
      <c r="W118" s="6"/>
      <c r="X118" s="6"/>
      <c r="Y118" s="6"/>
      <c r="Z118" s="6"/>
      <c r="AA118" s="6"/>
      <c r="AB118" s="6"/>
      <c r="AC118" s="6"/>
    </row>
    <row r="119" spans="2:29" ht="26.25">
      <c r="B119" s="1119"/>
      <c r="C119" s="1119"/>
      <c r="D119" s="1119"/>
      <c r="E119" s="1119"/>
      <c r="F119" s="1119"/>
      <c r="G119" s="1119"/>
      <c r="H119" s="1119"/>
      <c r="I119" s="1119"/>
      <c r="J119" s="1119"/>
      <c r="K119" s="1119"/>
      <c r="L119" s="1119"/>
      <c r="M119" s="1119"/>
      <c r="N119" s="1119"/>
      <c r="O119" s="1119"/>
      <c r="P119" s="1119"/>
      <c r="Q119" s="126"/>
      <c r="R119" s="6"/>
      <c r="S119" s="6"/>
      <c r="T119" s="6"/>
      <c r="U119" s="6"/>
      <c r="V119" s="6"/>
      <c r="W119" s="6"/>
      <c r="X119" s="6"/>
      <c r="Y119" s="6"/>
      <c r="Z119" s="6"/>
      <c r="AA119" s="6"/>
      <c r="AB119" s="6"/>
      <c r="AC119" s="6"/>
    </row>
    <row r="120" spans="2:29" ht="32.1" customHeight="1" thickBot="1">
      <c r="B120" s="1120" t="s">
        <v>340</v>
      </c>
      <c r="C120" s="1120"/>
      <c r="D120" s="1120"/>
      <c r="E120" s="1120"/>
      <c r="F120" s="1120"/>
      <c r="G120" s="1120"/>
      <c r="H120" s="1120"/>
      <c r="I120" s="1120"/>
      <c r="J120" s="1120"/>
      <c r="K120" s="1120"/>
      <c r="L120" s="1120"/>
      <c r="M120" s="1120"/>
      <c r="N120" s="1120"/>
      <c r="O120" s="1120"/>
      <c r="P120" s="1120"/>
      <c r="Q120" s="127"/>
      <c r="R120" s="6"/>
      <c r="S120" s="6"/>
      <c r="T120" s="6"/>
      <c r="U120" s="6"/>
      <c r="V120" s="6"/>
      <c r="W120" s="6"/>
      <c r="X120" s="6"/>
      <c r="Y120" s="6"/>
      <c r="Z120" s="6"/>
      <c r="AA120" s="6"/>
      <c r="AB120" s="6"/>
      <c r="AC120" s="6"/>
    </row>
    <row r="121" spans="2:29" ht="51.6" customHeight="1" thickBot="1">
      <c r="B121" s="1108" t="s">
        <v>341</v>
      </c>
      <c r="C121" s="1109"/>
      <c r="D121" s="1109"/>
      <c r="E121" s="1109"/>
      <c r="F121" s="1109"/>
      <c r="G121" s="1109"/>
      <c r="H121" s="1109"/>
      <c r="I121" s="1109"/>
      <c r="J121" s="1109"/>
      <c r="K121" s="1109"/>
      <c r="L121" s="1109"/>
      <c r="M121" s="1109"/>
      <c r="N121" s="1110"/>
      <c r="O121" s="1110"/>
      <c r="P121" s="1110"/>
      <c r="Q121" s="128"/>
      <c r="R121" s="129"/>
      <c r="S121" s="6"/>
      <c r="T121" s="6"/>
      <c r="U121" s="6"/>
      <c r="V121" s="6"/>
      <c r="W121" s="6"/>
      <c r="X121" s="6"/>
      <c r="Y121" s="6"/>
      <c r="Z121" s="129"/>
      <c r="AA121" s="129"/>
      <c r="AB121" s="129"/>
      <c r="AC121" s="129"/>
    </row>
    <row r="122" spans="2:29" ht="31.5">
      <c r="B122" s="1093" t="s">
        <v>342</v>
      </c>
      <c r="C122" s="154" t="s">
        <v>343</v>
      </c>
      <c r="D122" s="12" t="s">
        <v>6</v>
      </c>
      <c r="E122" s="13">
        <v>2025</v>
      </c>
      <c r="F122" s="13">
        <v>2028</v>
      </c>
      <c r="G122" s="13">
        <f>H122+J122+L122+M122+I122</f>
        <v>143000</v>
      </c>
      <c r="H122" s="13">
        <v>0</v>
      </c>
      <c r="I122" s="13">
        <v>143000</v>
      </c>
      <c r="J122" s="13">
        <v>0</v>
      </c>
      <c r="K122" s="13"/>
      <c r="L122" s="13">
        <v>0</v>
      </c>
      <c r="M122" s="13">
        <v>0</v>
      </c>
      <c r="N122" s="12" t="s">
        <v>355</v>
      </c>
      <c r="O122" s="108" t="s">
        <v>15</v>
      </c>
      <c r="P122" s="1096" t="s">
        <v>654</v>
      </c>
      <c r="Q122" s="1098">
        <v>0.2</v>
      </c>
      <c r="R122" s="6"/>
      <c r="S122" s="6"/>
      <c r="T122" s="6"/>
      <c r="U122" s="6"/>
      <c r="V122" s="6"/>
      <c r="W122" s="6"/>
      <c r="X122" s="6"/>
      <c r="Y122" s="6"/>
      <c r="Z122" s="6"/>
      <c r="AA122" s="6"/>
      <c r="AB122" s="6"/>
      <c r="AC122" s="6"/>
    </row>
    <row r="123" spans="2:29" ht="47.25">
      <c r="B123" s="1094"/>
      <c r="C123" s="160" t="s">
        <v>344</v>
      </c>
      <c r="D123" s="14" t="s">
        <v>346</v>
      </c>
      <c r="E123" s="80">
        <v>2025</v>
      </c>
      <c r="F123" s="80">
        <v>2026</v>
      </c>
      <c r="G123" s="13">
        <f t="shared" ref="G123:G129" si="15">H123+J123+L123+M123+I123</f>
        <v>225000</v>
      </c>
      <c r="H123" s="305">
        <v>0</v>
      </c>
      <c r="I123" s="305">
        <v>100000</v>
      </c>
      <c r="J123" s="305">
        <v>0</v>
      </c>
      <c r="K123" s="305"/>
      <c r="L123" s="305">
        <v>0</v>
      </c>
      <c r="M123" s="305">
        <v>125000</v>
      </c>
      <c r="N123" s="12" t="s">
        <v>356</v>
      </c>
      <c r="O123" s="108">
        <v>9</v>
      </c>
      <c r="P123" s="1097"/>
      <c r="Q123" s="1099"/>
      <c r="R123" s="6"/>
      <c r="S123" s="6"/>
      <c r="T123" s="6"/>
      <c r="U123" s="6"/>
      <c r="V123" s="6"/>
      <c r="W123" s="6"/>
      <c r="X123" s="6"/>
      <c r="Y123" s="6"/>
      <c r="Z123" s="6"/>
      <c r="AA123" s="6"/>
      <c r="AB123" s="6"/>
      <c r="AC123" s="6"/>
    </row>
    <row r="124" spans="2:29" ht="63.75" thickBot="1">
      <c r="B124" s="1111"/>
      <c r="C124" s="154" t="s">
        <v>345</v>
      </c>
      <c r="D124" s="14" t="s">
        <v>347</v>
      </c>
      <c r="E124" s="80">
        <v>2026</v>
      </c>
      <c r="F124" s="13">
        <v>2030</v>
      </c>
      <c r="G124" s="13">
        <f t="shared" si="15"/>
        <v>54000</v>
      </c>
      <c r="H124" s="305">
        <v>0</v>
      </c>
      <c r="I124" s="305">
        <v>54000</v>
      </c>
      <c r="J124" s="305">
        <v>0</v>
      </c>
      <c r="K124" s="305"/>
      <c r="L124" s="305">
        <v>0</v>
      </c>
      <c r="M124" s="305">
        <v>0</v>
      </c>
      <c r="N124" s="12" t="s">
        <v>357</v>
      </c>
      <c r="O124" s="130">
        <v>0.2</v>
      </c>
      <c r="P124" s="1107"/>
      <c r="Q124" s="1100"/>
      <c r="R124" s="6"/>
      <c r="S124" s="6"/>
      <c r="T124" s="6"/>
      <c r="U124" s="6"/>
      <c r="V124" s="6"/>
      <c r="W124" s="6"/>
      <c r="X124" s="6"/>
      <c r="Y124" s="6"/>
      <c r="Z124" s="6"/>
      <c r="AA124" s="6"/>
      <c r="AB124" s="6"/>
      <c r="AC124" s="6"/>
    </row>
    <row r="125" spans="2:29" ht="78.75">
      <c r="B125" s="1093" t="s">
        <v>351</v>
      </c>
      <c r="C125" s="163" t="s">
        <v>348</v>
      </c>
      <c r="D125" s="114" t="s">
        <v>34</v>
      </c>
      <c r="E125" s="80">
        <v>2025</v>
      </c>
      <c r="F125" s="13">
        <v>2030</v>
      </c>
      <c r="G125" s="13">
        <f t="shared" si="15"/>
        <v>315000</v>
      </c>
      <c r="H125" s="306">
        <v>0</v>
      </c>
      <c r="I125" s="306"/>
      <c r="J125" s="305">
        <v>0</v>
      </c>
      <c r="K125" s="305"/>
      <c r="L125" s="305">
        <v>0</v>
      </c>
      <c r="M125" s="305">
        <v>315000</v>
      </c>
      <c r="N125" s="12" t="s">
        <v>653</v>
      </c>
      <c r="O125" s="108">
        <v>10</v>
      </c>
      <c r="P125" s="1096" t="s">
        <v>354</v>
      </c>
      <c r="Q125" s="1098">
        <v>0.15</v>
      </c>
      <c r="R125" s="6"/>
      <c r="S125" s="6"/>
      <c r="T125" s="6"/>
      <c r="U125" s="6"/>
      <c r="V125" s="6"/>
      <c r="W125" s="6"/>
      <c r="X125" s="6"/>
      <c r="Y125" s="6"/>
      <c r="Z125" s="6"/>
      <c r="AA125" s="6"/>
      <c r="AB125" s="6"/>
      <c r="AC125" s="6"/>
    </row>
    <row r="126" spans="2:29" ht="47.25">
      <c r="B126" s="1094"/>
      <c r="C126" s="154" t="s">
        <v>349</v>
      </c>
      <c r="D126" s="114" t="s">
        <v>34</v>
      </c>
      <c r="E126" s="80">
        <v>2025</v>
      </c>
      <c r="F126" s="80">
        <v>2030</v>
      </c>
      <c r="G126" s="13">
        <f t="shared" si="15"/>
        <v>300000</v>
      </c>
      <c r="H126" s="307">
        <v>0</v>
      </c>
      <c r="I126" s="307"/>
      <c r="J126" s="305">
        <v>0</v>
      </c>
      <c r="K126" s="305"/>
      <c r="L126" s="305">
        <v>0</v>
      </c>
      <c r="M126" s="305">
        <v>300000</v>
      </c>
      <c r="N126" s="12" t="s">
        <v>358</v>
      </c>
      <c r="O126" s="108">
        <v>10</v>
      </c>
      <c r="P126" s="1097"/>
      <c r="Q126" s="1099"/>
      <c r="R126" s="6"/>
      <c r="S126" s="6"/>
      <c r="T126" s="6"/>
      <c r="U126" s="6"/>
      <c r="V126" s="6"/>
      <c r="W126" s="6"/>
      <c r="X126" s="6"/>
      <c r="Y126" s="6"/>
      <c r="Z126" s="6"/>
      <c r="AA126" s="6"/>
      <c r="AB126" s="6"/>
      <c r="AC126" s="6"/>
    </row>
    <row r="127" spans="2:29" ht="31.5">
      <c r="B127" s="1094"/>
      <c r="C127" s="154" t="s">
        <v>350</v>
      </c>
      <c r="D127" s="114" t="s">
        <v>34</v>
      </c>
      <c r="E127" s="80">
        <v>2025</v>
      </c>
      <c r="F127" s="80">
        <v>2027</v>
      </c>
      <c r="G127" s="13">
        <f t="shared" si="15"/>
        <v>80000</v>
      </c>
      <c r="H127" s="305">
        <v>0</v>
      </c>
      <c r="I127" s="305"/>
      <c r="J127" s="305">
        <v>0</v>
      </c>
      <c r="K127" s="62"/>
      <c r="L127" s="305">
        <v>0</v>
      </c>
      <c r="M127" s="305">
        <v>80000</v>
      </c>
      <c r="N127" s="12" t="s">
        <v>359</v>
      </c>
      <c r="O127" s="108">
        <v>100</v>
      </c>
      <c r="P127" s="1097"/>
      <c r="Q127" s="1099"/>
      <c r="R127" s="6"/>
      <c r="S127" s="6"/>
      <c r="T127" s="6"/>
      <c r="U127" s="6"/>
      <c r="V127" s="6"/>
      <c r="W127" s="6"/>
      <c r="X127" s="6"/>
      <c r="Y127" s="6"/>
      <c r="Z127" s="6"/>
      <c r="AA127" s="6"/>
      <c r="AB127" s="6"/>
      <c r="AC127" s="6"/>
    </row>
    <row r="128" spans="2:29" ht="126">
      <c r="B128" s="1094"/>
      <c r="C128" s="154" t="s">
        <v>352</v>
      </c>
      <c r="D128" s="114" t="s">
        <v>34</v>
      </c>
      <c r="E128" s="80">
        <v>2025</v>
      </c>
      <c r="F128" s="80">
        <v>2030</v>
      </c>
      <c r="G128" s="13">
        <f t="shared" si="15"/>
        <v>180000</v>
      </c>
      <c r="H128" s="305">
        <v>180000</v>
      </c>
      <c r="I128" s="305"/>
      <c r="J128" s="305">
        <v>0</v>
      </c>
      <c r="K128" s="62">
        <f>H128*(20/100)</f>
        <v>36000</v>
      </c>
      <c r="L128" s="305">
        <v>0</v>
      </c>
      <c r="M128" s="305">
        <v>0</v>
      </c>
      <c r="N128" s="12" t="s">
        <v>360</v>
      </c>
      <c r="O128" s="108">
        <v>20</v>
      </c>
      <c r="P128" s="1097"/>
      <c r="Q128" s="1099"/>
      <c r="R128" s="6"/>
      <c r="S128" s="6"/>
      <c r="T128" s="6"/>
      <c r="U128" s="6"/>
      <c r="V128" s="6"/>
      <c r="W128" s="6"/>
      <c r="X128" s="6"/>
      <c r="Y128" s="6"/>
      <c r="Z128" s="6"/>
      <c r="AA128" s="6"/>
      <c r="AB128" s="6"/>
      <c r="AC128" s="6"/>
    </row>
    <row r="129" spans="2:29" ht="94.5">
      <c r="B129" s="1095"/>
      <c r="C129" s="162" t="s">
        <v>353</v>
      </c>
      <c r="D129" s="131" t="s">
        <v>34</v>
      </c>
      <c r="E129" s="131">
        <v>2025</v>
      </c>
      <c r="F129" s="131">
        <v>2030</v>
      </c>
      <c r="G129" s="13">
        <f t="shared" si="15"/>
        <v>309600</v>
      </c>
      <c r="H129" s="132">
        <v>309600</v>
      </c>
      <c r="I129" s="132"/>
      <c r="J129" s="132">
        <v>0</v>
      </c>
      <c r="K129" s="299">
        <f>H129*(20/100)</f>
        <v>61920</v>
      </c>
      <c r="L129" s="132">
        <v>0</v>
      </c>
      <c r="M129" s="132">
        <v>0</v>
      </c>
      <c r="N129" s="235" t="s">
        <v>361</v>
      </c>
      <c r="O129" s="267">
        <v>10</v>
      </c>
      <c r="P129" s="1097"/>
      <c r="Q129" s="1099"/>
      <c r="R129" s="6"/>
      <c r="S129" s="6"/>
      <c r="T129" s="6"/>
      <c r="U129" s="6"/>
      <c r="V129" s="6"/>
      <c r="W129" s="6"/>
      <c r="X129" s="6"/>
      <c r="Y129" s="6"/>
      <c r="Z129" s="6"/>
      <c r="AA129" s="6"/>
      <c r="AB129" s="6"/>
      <c r="AC129" s="6"/>
    </row>
    <row r="130" spans="2:29" ht="37.5" customHeight="1">
      <c r="B130" s="250" t="s">
        <v>102</v>
      </c>
      <c r="C130" s="250"/>
      <c r="D130" s="258"/>
      <c r="E130" s="230"/>
      <c r="F130" s="230"/>
      <c r="G130" s="265">
        <f>SUM(G122:G129)</f>
        <v>1606600</v>
      </c>
      <c r="H130" s="265">
        <f t="shared" ref="H130:M130" si="16">SUM(H122:H129)</f>
        <v>489600</v>
      </c>
      <c r="I130" s="265">
        <f t="shared" si="16"/>
        <v>297000</v>
      </c>
      <c r="J130" s="265">
        <f t="shared" si="16"/>
        <v>0</v>
      </c>
      <c r="K130" s="265">
        <f>SUM(K122:K129)</f>
        <v>97920</v>
      </c>
      <c r="L130" s="265">
        <f t="shared" si="16"/>
        <v>0</v>
      </c>
      <c r="M130" s="265">
        <f t="shared" si="16"/>
        <v>820000</v>
      </c>
      <c r="N130" s="266"/>
      <c r="O130" s="265"/>
      <c r="P130" s="232"/>
      <c r="Q130" s="208"/>
      <c r="R130" s="6"/>
      <c r="S130" s="6"/>
      <c r="T130" s="6"/>
      <c r="U130" s="6"/>
      <c r="V130" s="6"/>
      <c r="W130" s="6"/>
      <c r="X130" s="6"/>
      <c r="Y130" s="6"/>
      <c r="Z130" s="6"/>
      <c r="AA130" s="6"/>
      <c r="AB130" s="6"/>
      <c r="AC130" s="6"/>
    </row>
    <row r="131" spans="2:29" ht="34.5" customHeight="1" thickBot="1">
      <c r="B131" s="1069" t="s">
        <v>362</v>
      </c>
      <c r="C131" s="1070"/>
      <c r="D131" s="1070"/>
      <c r="E131" s="1070"/>
      <c r="F131" s="1070"/>
      <c r="G131" s="1070"/>
      <c r="H131" s="1070"/>
      <c r="I131" s="1070"/>
      <c r="J131" s="1070"/>
      <c r="K131" s="1070"/>
      <c r="L131" s="1070"/>
      <c r="M131" s="1070"/>
      <c r="N131" s="1071"/>
      <c r="O131" s="1071"/>
      <c r="P131" s="1072"/>
      <c r="Q131" s="133"/>
      <c r="R131" s="6"/>
      <c r="S131" s="6"/>
      <c r="T131" s="6"/>
      <c r="U131" s="6"/>
      <c r="V131" s="6"/>
      <c r="W131" s="6"/>
      <c r="X131" s="6"/>
      <c r="Y131" s="6"/>
      <c r="Z131" s="6"/>
      <c r="AA131" s="6"/>
      <c r="AB131" s="6"/>
      <c r="AC131" s="6"/>
    </row>
    <row r="132" spans="2:29" ht="60.6" customHeight="1">
      <c r="B132" s="1073" t="s">
        <v>363</v>
      </c>
      <c r="C132" s="41" t="s">
        <v>364</v>
      </c>
      <c r="D132" s="134" t="s">
        <v>6</v>
      </c>
      <c r="E132" s="102">
        <v>2025</v>
      </c>
      <c r="F132" s="102">
        <v>2026</v>
      </c>
      <c r="G132" s="135">
        <f t="shared" ref="G132:G137" si="17">H132+J132+L132+M132</f>
        <v>5000000</v>
      </c>
      <c r="H132" s="135">
        <v>0</v>
      </c>
      <c r="I132" s="135"/>
      <c r="J132" s="135">
        <v>5000000</v>
      </c>
      <c r="K132" s="135"/>
      <c r="L132" s="135">
        <v>0</v>
      </c>
      <c r="M132" s="135">
        <v>0</v>
      </c>
      <c r="N132" s="12" t="s">
        <v>373</v>
      </c>
      <c r="O132" s="136" t="s">
        <v>372</v>
      </c>
      <c r="P132" s="1076" t="s">
        <v>371</v>
      </c>
      <c r="Q132" s="1079">
        <v>0.2</v>
      </c>
      <c r="R132" s="6"/>
      <c r="S132" s="6"/>
      <c r="T132" s="6"/>
      <c r="U132" s="6"/>
      <c r="V132" s="6"/>
      <c r="W132" s="6"/>
      <c r="X132" s="6"/>
      <c r="Y132" s="6"/>
      <c r="Z132" s="6"/>
      <c r="AA132" s="6"/>
      <c r="AB132" s="6"/>
      <c r="AC132" s="6"/>
    </row>
    <row r="133" spans="2:29" ht="110.25">
      <c r="B133" s="1074"/>
      <c r="C133" s="41" t="s">
        <v>365</v>
      </c>
      <c r="D133" s="134" t="s">
        <v>6</v>
      </c>
      <c r="E133" s="102">
        <v>2025</v>
      </c>
      <c r="F133" s="102">
        <v>2026</v>
      </c>
      <c r="G133" s="135">
        <f t="shared" si="17"/>
        <v>250000</v>
      </c>
      <c r="H133" s="135">
        <v>250000</v>
      </c>
      <c r="I133" s="135"/>
      <c r="J133" s="135">
        <v>0</v>
      </c>
      <c r="K133" s="135">
        <f>H133*(20/100)</f>
        <v>50000</v>
      </c>
      <c r="L133" s="135">
        <v>0</v>
      </c>
      <c r="M133" s="135">
        <v>0</v>
      </c>
      <c r="N133" s="12" t="s">
        <v>374</v>
      </c>
      <c r="O133" s="130">
        <v>0.1</v>
      </c>
      <c r="P133" s="1077"/>
      <c r="Q133" s="1080"/>
      <c r="R133" s="6"/>
      <c r="S133" s="6"/>
      <c r="T133" s="6"/>
      <c r="U133" s="6"/>
      <c r="V133" s="6"/>
      <c r="W133" s="6"/>
      <c r="X133" s="6"/>
      <c r="Y133" s="6"/>
      <c r="Z133" s="6"/>
      <c r="AA133" s="6"/>
      <c r="AB133" s="6"/>
      <c r="AC133" s="6"/>
    </row>
    <row r="134" spans="2:29" ht="32.25" thickBot="1">
      <c r="B134" s="1075"/>
      <c r="C134" s="41" t="s">
        <v>366</v>
      </c>
      <c r="D134" s="134" t="s">
        <v>6</v>
      </c>
      <c r="E134" s="102">
        <v>2025</v>
      </c>
      <c r="F134" s="102">
        <v>2027</v>
      </c>
      <c r="G134" s="135">
        <f t="shared" si="17"/>
        <v>785000</v>
      </c>
      <c r="H134" s="135">
        <v>785000</v>
      </c>
      <c r="I134" s="135"/>
      <c r="J134" s="135">
        <v>0</v>
      </c>
      <c r="K134" s="135">
        <f>H134*(20/100)</f>
        <v>157000</v>
      </c>
      <c r="L134" s="135">
        <v>0</v>
      </c>
      <c r="M134" s="135">
        <v>0</v>
      </c>
      <c r="N134" s="12" t="s">
        <v>375</v>
      </c>
      <c r="O134" s="108" t="s">
        <v>15</v>
      </c>
      <c r="P134" s="1078"/>
      <c r="Q134" s="1081"/>
      <c r="R134" s="6"/>
      <c r="S134" s="6"/>
      <c r="T134" s="6"/>
      <c r="U134" s="6"/>
      <c r="V134" s="6"/>
      <c r="W134" s="6"/>
      <c r="X134" s="6"/>
      <c r="Y134" s="6"/>
      <c r="Z134" s="6"/>
      <c r="AA134" s="6"/>
      <c r="AB134" s="6"/>
      <c r="AC134" s="6"/>
    </row>
    <row r="135" spans="2:29" ht="63" customHeight="1">
      <c r="B135" s="1073" t="s">
        <v>367</v>
      </c>
      <c r="C135" s="41" t="s">
        <v>368</v>
      </c>
      <c r="D135" s="112" t="s">
        <v>34</v>
      </c>
      <c r="E135" s="102">
        <v>2025</v>
      </c>
      <c r="F135" s="102">
        <v>2028</v>
      </c>
      <c r="G135" s="135">
        <f t="shared" si="17"/>
        <v>250000</v>
      </c>
      <c r="H135" s="135">
        <v>250000</v>
      </c>
      <c r="I135" s="135"/>
      <c r="J135" s="135">
        <v>0</v>
      </c>
      <c r="K135" s="135">
        <f>H135*(20/100)</f>
        <v>50000</v>
      </c>
      <c r="L135" s="135">
        <v>0</v>
      </c>
      <c r="M135" s="135">
        <v>0</v>
      </c>
      <c r="N135" s="12" t="s">
        <v>376</v>
      </c>
      <c r="O135" s="130">
        <v>0.2</v>
      </c>
      <c r="P135" s="1082" t="s">
        <v>370</v>
      </c>
      <c r="Q135" s="1090">
        <v>0.3</v>
      </c>
      <c r="R135" s="6"/>
      <c r="S135" s="6"/>
      <c r="T135" s="6"/>
      <c r="U135" s="6"/>
      <c r="V135" s="6"/>
      <c r="W135" s="6"/>
      <c r="X135" s="6"/>
      <c r="Y135" s="6"/>
      <c r="Z135" s="6"/>
      <c r="AA135" s="6"/>
      <c r="AB135" s="6"/>
      <c r="AC135" s="6"/>
    </row>
    <row r="136" spans="2:29" ht="47.25">
      <c r="B136" s="1074"/>
      <c r="C136" s="41" t="s">
        <v>650</v>
      </c>
      <c r="D136" s="112" t="s">
        <v>34</v>
      </c>
      <c r="E136" s="102">
        <v>2025</v>
      </c>
      <c r="F136" s="102">
        <v>2030</v>
      </c>
      <c r="G136" s="135">
        <f t="shared" si="17"/>
        <v>420000</v>
      </c>
      <c r="H136" s="135">
        <v>420000</v>
      </c>
      <c r="I136" s="135"/>
      <c r="J136" s="135">
        <v>0</v>
      </c>
      <c r="K136" s="135">
        <f>H136*(20/100)</f>
        <v>84000</v>
      </c>
      <c r="L136" s="135">
        <v>0</v>
      </c>
      <c r="M136" s="135">
        <v>0</v>
      </c>
      <c r="N136" s="12" t="s">
        <v>377</v>
      </c>
      <c r="O136" s="108">
        <v>20</v>
      </c>
      <c r="P136" s="1083"/>
      <c r="Q136" s="1088"/>
      <c r="R136" s="6"/>
      <c r="S136" s="6"/>
      <c r="T136" s="6"/>
      <c r="U136" s="6"/>
      <c r="V136" s="6"/>
      <c r="W136" s="6"/>
      <c r="X136" s="6"/>
      <c r="Y136" s="6"/>
      <c r="Z136" s="6"/>
      <c r="AA136" s="6"/>
      <c r="AB136" s="6"/>
      <c r="AC136" s="6"/>
    </row>
    <row r="137" spans="2:29" ht="47.25">
      <c r="B137" s="1074"/>
      <c r="C137" s="164" t="s">
        <v>369</v>
      </c>
      <c r="D137" s="107" t="s">
        <v>34</v>
      </c>
      <c r="E137" s="139">
        <v>2025</v>
      </c>
      <c r="F137" s="139">
        <v>2027</v>
      </c>
      <c r="G137" s="135">
        <f t="shared" si="17"/>
        <v>350000</v>
      </c>
      <c r="H137" s="268">
        <v>350000</v>
      </c>
      <c r="I137" s="268"/>
      <c r="J137" s="268">
        <v>0</v>
      </c>
      <c r="K137" s="268">
        <f>H137*(20/100)</f>
        <v>70000</v>
      </c>
      <c r="L137" s="268">
        <v>0</v>
      </c>
      <c r="M137" s="268">
        <v>0</v>
      </c>
      <c r="N137" s="235" t="s">
        <v>378</v>
      </c>
      <c r="O137" s="267">
        <v>30</v>
      </c>
      <c r="P137" s="1083"/>
      <c r="Q137" s="1088"/>
      <c r="R137" s="6"/>
      <c r="S137" s="6"/>
      <c r="T137" s="6"/>
      <c r="U137" s="6"/>
      <c r="V137" s="6"/>
      <c r="W137" s="6"/>
      <c r="X137" s="6"/>
      <c r="Y137" s="6"/>
      <c r="Z137" s="6"/>
      <c r="AA137" s="6"/>
      <c r="AB137" s="6"/>
      <c r="AC137" s="6"/>
    </row>
    <row r="138" spans="2:29" s="206" customFormat="1" ht="40.35" customHeight="1">
      <c r="B138" s="228" t="s">
        <v>150</v>
      </c>
      <c r="C138" s="270"/>
      <c r="D138" s="271"/>
      <c r="E138" s="272"/>
      <c r="F138" s="272"/>
      <c r="G138" s="273">
        <f>SUM(G132:G137)</f>
        <v>7055000</v>
      </c>
      <c r="H138" s="273">
        <f t="shared" ref="H138:M138" si="18">SUM(H132:H137)</f>
        <v>2055000</v>
      </c>
      <c r="I138" s="273">
        <f t="shared" si="18"/>
        <v>0</v>
      </c>
      <c r="J138" s="273">
        <f t="shared" si="18"/>
        <v>5000000</v>
      </c>
      <c r="K138" s="273">
        <f>SUM(K133:K137)</f>
        <v>411000</v>
      </c>
      <c r="L138" s="273">
        <f t="shared" si="18"/>
        <v>0</v>
      </c>
      <c r="M138" s="273">
        <f t="shared" si="18"/>
        <v>0</v>
      </c>
      <c r="N138" s="274"/>
      <c r="O138" s="273"/>
      <c r="P138" s="275"/>
      <c r="Q138" s="276"/>
      <c r="R138" s="204"/>
      <c r="S138" s="204"/>
      <c r="T138" s="204"/>
      <c r="U138" s="204"/>
      <c r="V138" s="204"/>
      <c r="W138" s="204"/>
      <c r="X138" s="204"/>
      <c r="Y138" s="204"/>
      <c r="Z138" s="204"/>
      <c r="AA138" s="204"/>
      <c r="AB138" s="204"/>
      <c r="AC138" s="204"/>
    </row>
    <row r="139" spans="2:29" ht="45" customHeight="1">
      <c r="B139" s="1091" t="s">
        <v>379</v>
      </c>
      <c r="C139" s="1091"/>
      <c r="D139" s="1091"/>
      <c r="E139" s="1091"/>
      <c r="F139" s="1091"/>
      <c r="G139" s="1091"/>
      <c r="H139" s="1091"/>
      <c r="I139" s="1091"/>
      <c r="J139" s="1091"/>
      <c r="K139" s="1091"/>
      <c r="L139" s="1091"/>
      <c r="M139" s="1091"/>
      <c r="N139" s="1091"/>
      <c r="O139" s="1091"/>
      <c r="P139" s="1091"/>
      <c r="Q139" s="1091"/>
      <c r="R139" s="6"/>
      <c r="S139" s="6"/>
      <c r="T139" s="6"/>
      <c r="U139" s="6"/>
      <c r="V139" s="6"/>
      <c r="W139" s="6"/>
      <c r="X139" s="6"/>
      <c r="Y139" s="6"/>
      <c r="Z139" s="6"/>
      <c r="AA139" s="6"/>
      <c r="AB139" s="6"/>
      <c r="AC139" s="6"/>
    </row>
    <row r="140" spans="2:29" ht="63" customHeight="1">
      <c r="B140" s="1092" t="s">
        <v>380</v>
      </c>
      <c r="C140" s="255" t="s">
        <v>651</v>
      </c>
      <c r="D140" s="269" t="s">
        <v>6</v>
      </c>
      <c r="E140" s="30">
        <v>2025</v>
      </c>
      <c r="F140" s="30">
        <v>2028</v>
      </c>
      <c r="G140" s="298">
        <f>H140+J140+L140+M140</f>
        <v>20615</v>
      </c>
      <c r="H140" s="298">
        <v>11000</v>
      </c>
      <c r="I140" s="298"/>
      <c r="J140" s="298">
        <v>0</v>
      </c>
      <c r="K140" s="298"/>
      <c r="L140" s="298">
        <v>9615</v>
      </c>
      <c r="M140" s="298">
        <v>0</v>
      </c>
      <c r="N140" s="29" t="s">
        <v>384</v>
      </c>
      <c r="O140" s="30" t="s">
        <v>15</v>
      </c>
      <c r="P140" s="1083" t="s">
        <v>387</v>
      </c>
      <c r="Q140" s="1088">
        <v>0.3</v>
      </c>
      <c r="R140" s="6"/>
      <c r="S140" s="6"/>
      <c r="T140" s="6"/>
      <c r="U140" s="6"/>
      <c r="V140" s="6"/>
      <c r="W140" s="6"/>
      <c r="X140" s="6"/>
      <c r="Y140" s="6"/>
      <c r="Z140" s="6"/>
      <c r="AA140" s="6"/>
      <c r="AB140" s="6"/>
      <c r="AC140" s="6"/>
    </row>
    <row r="141" spans="2:29" ht="114.75" customHeight="1">
      <c r="B141" s="1074"/>
      <c r="C141" s="160" t="s">
        <v>381</v>
      </c>
      <c r="D141" s="119" t="s">
        <v>6</v>
      </c>
      <c r="E141" s="13">
        <v>2025</v>
      </c>
      <c r="F141" s="13">
        <v>2028</v>
      </c>
      <c r="G141" s="298">
        <f t="shared" ref="G141:G143" si="19">H141+J141+L141+M141</f>
        <v>21415</v>
      </c>
      <c r="H141" s="62">
        <v>11800</v>
      </c>
      <c r="I141" s="62"/>
      <c r="J141" s="62">
        <v>0</v>
      </c>
      <c r="K141" s="62"/>
      <c r="L141" s="62">
        <v>9615</v>
      </c>
      <c r="M141" s="62">
        <v>0</v>
      </c>
      <c r="N141" s="12" t="s">
        <v>652</v>
      </c>
      <c r="O141" s="13">
        <v>2</v>
      </c>
      <c r="P141" s="1083"/>
      <c r="Q141" s="1088"/>
      <c r="R141" s="6"/>
      <c r="S141" s="6"/>
      <c r="T141" s="6"/>
      <c r="U141" s="6"/>
      <c r="V141" s="6"/>
      <c r="W141" s="6"/>
      <c r="X141" s="6"/>
      <c r="Y141" s="6"/>
      <c r="Z141" s="6"/>
      <c r="AA141" s="6"/>
      <c r="AB141" s="6"/>
      <c r="AC141" s="6"/>
    </row>
    <row r="142" spans="2:29" ht="31.5">
      <c r="B142" s="1074"/>
      <c r="C142" s="160" t="s">
        <v>382</v>
      </c>
      <c r="D142" s="119" t="s">
        <v>6</v>
      </c>
      <c r="E142" s="13">
        <v>2025</v>
      </c>
      <c r="F142" s="13">
        <v>2028</v>
      </c>
      <c r="G142" s="298">
        <f t="shared" si="19"/>
        <v>21915</v>
      </c>
      <c r="H142" s="62">
        <v>12300</v>
      </c>
      <c r="I142" s="62"/>
      <c r="J142" s="62">
        <v>0</v>
      </c>
      <c r="K142" s="62"/>
      <c r="L142" s="62">
        <v>9615</v>
      </c>
      <c r="M142" s="62">
        <v>0</v>
      </c>
      <c r="N142" s="12" t="s">
        <v>385</v>
      </c>
      <c r="O142" s="13">
        <v>2</v>
      </c>
      <c r="P142" s="1083"/>
      <c r="Q142" s="1088"/>
      <c r="R142" s="6"/>
      <c r="S142" s="6"/>
      <c r="T142" s="6"/>
      <c r="U142" s="6"/>
      <c r="V142" s="6"/>
      <c r="W142" s="6"/>
      <c r="X142" s="6"/>
      <c r="Y142" s="6"/>
      <c r="Z142" s="6"/>
      <c r="AA142" s="6"/>
      <c r="AB142" s="6"/>
      <c r="AC142" s="6"/>
    </row>
    <row r="143" spans="2:29" ht="94.5">
      <c r="B143" s="1074"/>
      <c r="C143" s="277" t="s">
        <v>383</v>
      </c>
      <c r="D143" s="254" t="s">
        <v>6</v>
      </c>
      <c r="E143" s="150">
        <v>2025</v>
      </c>
      <c r="F143" s="150">
        <v>2030</v>
      </c>
      <c r="G143" s="298">
        <f t="shared" si="19"/>
        <v>19770</v>
      </c>
      <c r="H143" s="299">
        <v>10155</v>
      </c>
      <c r="I143" s="299"/>
      <c r="J143" s="299">
        <v>0</v>
      </c>
      <c r="K143" s="299"/>
      <c r="L143" s="299">
        <v>9615</v>
      </c>
      <c r="M143" s="299">
        <v>0</v>
      </c>
      <c r="N143" s="235" t="s">
        <v>386</v>
      </c>
      <c r="O143" s="150">
        <v>1</v>
      </c>
      <c r="P143" s="1083"/>
      <c r="Q143" s="1088"/>
      <c r="R143" s="6"/>
      <c r="S143" s="6"/>
      <c r="T143" s="6"/>
      <c r="U143" s="6"/>
      <c r="V143" s="6"/>
      <c r="W143" s="6"/>
      <c r="X143" s="6"/>
      <c r="Y143" s="6"/>
      <c r="Z143" s="6"/>
      <c r="AA143" s="6"/>
      <c r="AB143" s="6"/>
      <c r="AC143" s="6"/>
    </row>
    <row r="144" spans="2:29" s="206" customFormat="1" ht="37.35" customHeight="1">
      <c r="B144" s="228" t="s">
        <v>157</v>
      </c>
      <c r="C144" s="271"/>
      <c r="D144" s="279"/>
      <c r="E144" s="280"/>
      <c r="F144" s="280"/>
      <c r="G144" s="273">
        <f>SUM(G140:G143)</f>
        <v>83715</v>
      </c>
      <c r="H144" s="273">
        <f t="shared" ref="H144:M144" si="20">SUM(H140:H143)</f>
        <v>45255</v>
      </c>
      <c r="I144" s="273">
        <f t="shared" si="20"/>
        <v>0</v>
      </c>
      <c r="J144" s="273">
        <f t="shared" si="20"/>
        <v>0</v>
      </c>
      <c r="K144" s="273"/>
      <c r="L144" s="273">
        <f t="shared" si="20"/>
        <v>38460</v>
      </c>
      <c r="M144" s="273">
        <f t="shared" si="20"/>
        <v>0</v>
      </c>
      <c r="N144" s="274"/>
      <c r="O144" s="273"/>
      <c r="P144" s="275"/>
      <c r="Q144" s="276"/>
      <c r="R144" s="204"/>
      <c r="S144" s="204"/>
      <c r="T144" s="204"/>
      <c r="U144" s="204"/>
      <c r="V144" s="204"/>
      <c r="W144" s="204"/>
      <c r="X144" s="204"/>
      <c r="Y144" s="204"/>
      <c r="Z144" s="204"/>
      <c r="AA144" s="204"/>
      <c r="AB144" s="204"/>
      <c r="AC144" s="204"/>
    </row>
    <row r="145" spans="2:29" ht="41.25" customHeight="1">
      <c r="B145" s="1091" t="s">
        <v>388</v>
      </c>
      <c r="C145" s="1091"/>
      <c r="D145" s="1091"/>
      <c r="E145" s="1091"/>
      <c r="F145" s="1091"/>
      <c r="G145" s="1091"/>
      <c r="H145" s="1091"/>
      <c r="I145" s="1091"/>
      <c r="J145" s="1091"/>
      <c r="K145" s="1091"/>
      <c r="L145" s="1091"/>
      <c r="M145" s="1091"/>
      <c r="N145" s="1091"/>
      <c r="O145" s="1091"/>
      <c r="P145" s="1091"/>
      <c r="Q145" s="1091"/>
      <c r="R145" s="6"/>
      <c r="S145" s="6"/>
      <c r="T145" s="6"/>
      <c r="U145" s="6"/>
      <c r="V145" s="6"/>
      <c r="W145" s="6"/>
      <c r="X145" s="6"/>
      <c r="Y145" s="6"/>
      <c r="Z145" s="6"/>
      <c r="AA145" s="6"/>
      <c r="AB145" s="6"/>
      <c r="AC145" s="6"/>
    </row>
    <row r="146" spans="2:29" ht="47.25">
      <c r="B146" s="1084" t="s">
        <v>389</v>
      </c>
      <c r="C146" s="211" t="s">
        <v>390</v>
      </c>
      <c r="D146" s="278" t="s">
        <v>393</v>
      </c>
      <c r="E146" s="110">
        <v>2025</v>
      </c>
      <c r="F146" s="110">
        <v>2030</v>
      </c>
      <c r="G146" s="301">
        <f>H146+J146+L146+M146+I146</f>
        <v>30000</v>
      </c>
      <c r="H146" s="301">
        <v>30000</v>
      </c>
      <c r="I146" s="301"/>
      <c r="J146" s="301">
        <v>0</v>
      </c>
      <c r="K146" s="301"/>
      <c r="L146" s="301">
        <v>0</v>
      </c>
      <c r="M146" s="302"/>
      <c r="N146" s="29" t="s">
        <v>397</v>
      </c>
      <c r="O146" s="30">
        <v>100</v>
      </c>
      <c r="P146" s="1083" t="s">
        <v>402</v>
      </c>
      <c r="Q146" s="1088">
        <v>0.3</v>
      </c>
      <c r="R146" s="6"/>
      <c r="S146" s="6"/>
      <c r="T146" s="6"/>
      <c r="U146" s="6"/>
      <c r="V146" s="6"/>
      <c r="W146" s="6"/>
      <c r="X146" s="6"/>
      <c r="Y146" s="6"/>
      <c r="Z146" s="6"/>
      <c r="AA146" s="6"/>
      <c r="AB146" s="6"/>
      <c r="AC146" s="6"/>
    </row>
    <row r="147" spans="2:29" ht="47.25">
      <c r="B147" s="1084"/>
      <c r="C147" s="164" t="s">
        <v>391</v>
      </c>
      <c r="D147" s="137" t="s">
        <v>392</v>
      </c>
      <c r="E147" s="102">
        <v>2025</v>
      </c>
      <c r="F147" s="102">
        <v>2030</v>
      </c>
      <c r="G147" s="301">
        <f t="shared" ref="G147:G149" si="21">H147+J147+L147+M147+I147</f>
        <v>100000</v>
      </c>
      <c r="H147" s="135">
        <v>100000</v>
      </c>
      <c r="I147" s="135"/>
      <c r="J147" s="135"/>
      <c r="K147" s="135"/>
      <c r="L147" s="135"/>
      <c r="M147" s="303"/>
      <c r="N147" s="12" t="s">
        <v>398</v>
      </c>
      <c r="O147" s="13" t="s">
        <v>400</v>
      </c>
      <c r="P147" s="1083"/>
      <c r="Q147" s="1088"/>
      <c r="R147" s="138"/>
      <c r="S147" s="138"/>
      <c r="T147" s="138"/>
      <c r="U147" s="138"/>
      <c r="V147" s="138"/>
      <c r="W147" s="138"/>
      <c r="X147" s="138"/>
      <c r="Y147" s="138"/>
      <c r="Z147" s="138"/>
      <c r="AA147" s="138"/>
      <c r="AB147" s="138"/>
      <c r="AC147" s="138"/>
    </row>
    <row r="148" spans="2:29" ht="110.25">
      <c r="B148" s="1085"/>
      <c r="C148" s="165" t="s">
        <v>394</v>
      </c>
      <c r="D148" s="137" t="s">
        <v>393</v>
      </c>
      <c r="E148" s="102">
        <v>2025</v>
      </c>
      <c r="F148" s="102">
        <v>2030</v>
      </c>
      <c r="G148" s="301">
        <f t="shared" si="21"/>
        <v>30000</v>
      </c>
      <c r="H148" s="135">
        <v>0</v>
      </c>
      <c r="I148" s="135">
        <v>30000</v>
      </c>
      <c r="J148" s="135">
        <v>0</v>
      </c>
      <c r="K148" s="135"/>
      <c r="L148" s="135">
        <v>0</v>
      </c>
      <c r="M148" s="303"/>
      <c r="N148" s="12" t="s">
        <v>399</v>
      </c>
      <c r="O148" s="13" t="s">
        <v>401</v>
      </c>
      <c r="P148" s="1083"/>
      <c r="Q148" s="1088"/>
      <c r="R148" s="6"/>
      <c r="S148" s="6"/>
      <c r="T148" s="6"/>
      <c r="U148" s="6"/>
      <c r="V148" s="6"/>
      <c r="W148" s="6"/>
      <c r="X148" s="6"/>
      <c r="Y148" s="6"/>
      <c r="Z148" s="6"/>
      <c r="AA148" s="6"/>
      <c r="AB148" s="6"/>
      <c r="AC148" s="6"/>
    </row>
    <row r="149" spans="2:29" ht="32.25" thickBot="1">
      <c r="B149" s="1086"/>
      <c r="C149" s="165" t="s">
        <v>395</v>
      </c>
      <c r="D149" s="137" t="s">
        <v>393</v>
      </c>
      <c r="E149" s="139">
        <v>2025</v>
      </c>
      <c r="F149" s="139">
        <v>2030</v>
      </c>
      <c r="G149" s="301">
        <f t="shared" si="21"/>
        <v>270000</v>
      </c>
      <c r="H149" s="268">
        <v>0</v>
      </c>
      <c r="I149" s="268">
        <v>100000</v>
      </c>
      <c r="J149" s="268">
        <v>0</v>
      </c>
      <c r="K149" s="268"/>
      <c r="L149" s="268">
        <v>0</v>
      </c>
      <c r="M149" s="304">
        <v>170000</v>
      </c>
      <c r="N149" s="12" t="s">
        <v>403</v>
      </c>
      <c r="O149" s="13">
        <v>2</v>
      </c>
      <c r="P149" s="1087"/>
      <c r="Q149" s="1089"/>
      <c r="R149" s="6"/>
      <c r="S149" s="6"/>
      <c r="T149" s="6"/>
      <c r="U149" s="6"/>
      <c r="V149" s="6"/>
      <c r="W149" s="6"/>
      <c r="X149" s="6"/>
      <c r="Y149" s="6"/>
      <c r="Z149" s="6"/>
      <c r="AA149" s="6"/>
      <c r="AB149" s="6"/>
      <c r="AC149" s="6"/>
    </row>
    <row r="150" spans="2:29" ht="15.75">
      <c r="B150" s="281" t="s">
        <v>21</v>
      </c>
      <c r="C150" s="271"/>
      <c r="D150" s="271"/>
      <c r="E150" s="271"/>
      <c r="F150" s="271"/>
      <c r="G150" s="273">
        <f>SUM(G146:G149)</f>
        <v>430000</v>
      </c>
      <c r="H150" s="273">
        <f t="shared" ref="H150:M150" si="22">SUM(H146:H149)</f>
        <v>130000</v>
      </c>
      <c r="I150" s="273">
        <f t="shared" si="22"/>
        <v>130000</v>
      </c>
      <c r="J150" s="273">
        <f t="shared" si="22"/>
        <v>0</v>
      </c>
      <c r="K150" s="273">
        <f>SUM(K144+K138+K130+K117+K110+K97+K85+K51+K42+K25)</f>
        <v>2830320</v>
      </c>
      <c r="L150" s="273">
        <f t="shared" si="22"/>
        <v>0</v>
      </c>
      <c r="M150" s="273">
        <f t="shared" si="22"/>
        <v>170000</v>
      </c>
      <c r="N150" s="274"/>
      <c r="O150" s="273"/>
      <c r="P150" s="275"/>
      <c r="Q150" s="276"/>
      <c r="R150" s="6"/>
      <c r="S150" s="6"/>
      <c r="T150" s="6"/>
      <c r="U150" s="6"/>
      <c r="V150" s="6"/>
      <c r="W150" s="6"/>
      <c r="X150" s="6"/>
      <c r="Y150" s="6"/>
      <c r="Z150" s="6"/>
      <c r="AA150" s="6"/>
      <c r="AB150" s="6"/>
      <c r="AC150" s="6"/>
    </row>
    <row r="151" spans="2:29" ht="15.75">
      <c r="B151" s="271" t="s">
        <v>396</v>
      </c>
      <c r="C151" s="271"/>
      <c r="D151" s="271"/>
      <c r="E151" s="271"/>
      <c r="F151" s="271"/>
      <c r="G151" s="273">
        <f>SUM(G150+G144+G138+G130)</f>
        <v>9175315</v>
      </c>
      <c r="H151" s="273">
        <f t="shared" ref="H151:M151" si="23">SUM(H150+H144+H138+H130+H117)</f>
        <v>4086778.076923077</v>
      </c>
      <c r="I151" s="273">
        <f t="shared" si="23"/>
        <v>427000</v>
      </c>
      <c r="J151" s="273">
        <f t="shared" si="23"/>
        <v>5000000</v>
      </c>
      <c r="K151" s="273"/>
      <c r="L151" s="273">
        <f t="shared" si="23"/>
        <v>38460</v>
      </c>
      <c r="M151" s="273">
        <f t="shared" si="23"/>
        <v>1060000</v>
      </c>
      <c r="N151" s="274"/>
      <c r="O151" s="273"/>
      <c r="P151" s="275"/>
      <c r="Q151" s="276"/>
      <c r="R151" s="6"/>
      <c r="S151" s="6"/>
      <c r="T151" s="6"/>
      <c r="U151" s="6"/>
      <c r="V151" s="6"/>
      <c r="W151" s="6"/>
      <c r="X151" s="6"/>
      <c r="Y151" s="6"/>
      <c r="Z151" s="6"/>
      <c r="AA151" s="6"/>
      <c r="AB151" s="6"/>
      <c r="AC151" s="6"/>
    </row>
    <row r="152" spans="2:29" ht="15.75">
      <c r="B152" s="271" t="s">
        <v>404</v>
      </c>
      <c r="C152" s="271"/>
      <c r="D152" s="271"/>
      <c r="E152" s="271"/>
      <c r="F152" s="271"/>
      <c r="G152" s="273">
        <f>G151+G117+G110</f>
        <v>179598861.15384614</v>
      </c>
      <c r="H152" s="273">
        <f t="shared" ref="H152:M152" si="24">H151+H117+H110</f>
        <v>125332624.23076923</v>
      </c>
      <c r="I152" s="273">
        <f t="shared" si="24"/>
        <v>14417000</v>
      </c>
      <c r="J152" s="273">
        <f t="shared" si="24"/>
        <v>9300000</v>
      </c>
      <c r="K152" s="273"/>
      <c r="L152" s="273">
        <f t="shared" si="24"/>
        <v>1137760</v>
      </c>
      <c r="M152" s="273">
        <f t="shared" si="24"/>
        <v>28784000</v>
      </c>
      <c r="N152" s="274"/>
      <c r="O152" s="273"/>
      <c r="P152" s="275"/>
      <c r="Q152" s="276"/>
      <c r="R152" s="6"/>
      <c r="S152" s="6"/>
      <c r="T152" s="6"/>
      <c r="U152" s="6"/>
      <c r="V152" s="6"/>
      <c r="W152" s="6"/>
      <c r="X152" s="6"/>
      <c r="Y152" s="6"/>
      <c r="Z152" s="6"/>
      <c r="AA152" s="6"/>
      <c r="AB152" s="6"/>
      <c r="AC152" s="6"/>
    </row>
    <row r="153" spans="2:29" ht="15.75">
      <c r="B153" s="140"/>
      <c r="C153" s="141"/>
      <c r="D153" s="141"/>
      <c r="E153" s="141"/>
      <c r="F153" s="141"/>
      <c r="G153" s="141"/>
      <c r="H153" s="141"/>
      <c r="I153" s="141"/>
      <c r="J153" s="141"/>
      <c r="K153" s="141"/>
      <c r="L153" s="141"/>
      <c r="M153" s="141"/>
      <c r="N153" s="141"/>
      <c r="O153" s="141"/>
      <c r="P153" s="142"/>
      <c r="Q153" s="143"/>
      <c r="R153" s="6"/>
      <c r="S153" s="6"/>
      <c r="T153" s="6"/>
      <c r="U153" s="6"/>
      <c r="V153" s="6"/>
      <c r="W153" s="6"/>
      <c r="X153" s="6"/>
      <c r="Y153" s="6"/>
      <c r="Z153" s="6"/>
      <c r="AA153" s="6"/>
      <c r="AB153" s="6"/>
      <c r="AC153" s="6"/>
    </row>
    <row r="154" spans="2:29" ht="15.75">
      <c r="B154" s="140"/>
      <c r="C154" s="141"/>
      <c r="D154" s="141"/>
      <c r="E154" s="141"/>
      <c r="F154" s="141"/>
      <c r="G154" s="141"/>
      <c r="H154" s="141"/>
      <c r="I154" s="141"/>
      <c r="J154" s="141"/>
      <c r="K154" s="141"/>
      <c r="L154" s="141"/>
      <c r="M154" s="141"/>
      <c r="N154" s="141"/>
      <c r="O154" s="141"/>
      <c r="P154" s="142"/>
      <c r="Q154" s="143"/>
      <c r="R154" s="6"/>
      <c r="S154" s="6"/>
      <c r="T154" s="6"/>
      <c r="U154" s="6"/>
      <c r="V154" s="6"/>
      <c r="W154" s="6"/>
      <c r="X154" s="6"/>
      <c r="Y154" s="6"/>
      <c r="Z154" s="6"/>
      <c r="AA154" s="6"/>
      <c r="AB154" s="6"/>
      <c r="AC154" s="6"/>
    </row>
    <row r="155" spans="2:29" ht="57.75" customHeight="1">
      <c r="B155" s="1154" t="s">
        <v>405</v>
      </c>
      <c r="C155" s="1155"/>
      <c r="D155" s="1155"/>
      <c r="E155" s="1155"/>
      <c r="F155" s="1155"/>
      <c r="G155" s="1155"/>
      <c r="H155" s="1155"/>
      <c r="I155" s="1155"/>
      <c r="J155" s="1155"/>
      <c r="K155" s="1155"/>
      <c r="L155" s="1155"/>
      <c r="M155" s="1155"/>
      <c r="N155" s="141"/>
      <c r="O155" s="141"/>
      <c r="P155" s="142"/>
      <c r="Q155" s="143"/>
      <c r="R155" s="6"/>
      <c r="S155" s="6"/>
      <c r="T155" s="6"/>
      <c r="U155" s="6"/>
      <c r="V155" s="6"/>
      <c r="W155" s="6"/>
      <c r="X155" s="6"/>
      <c r="Y155" s="6"/>
      <c r="Z155" s="6"/>
      <c r="AA155" s="6"/>
      <c r="AB155" s="6"/>
      <c r="AC155" s="6"/>
    </row>
    <row r="156" spans="2:29" ht="15.75">
      <c r="B156" s="140"/>
      <c r="C156" s="141"/>
      <c r="D156" s="141"/>
      <c r="E156" s="141"/>
      <c r="F156" s="141"/>
      <c r="G156" s="141"/>
      <c r="H156" s="141"/>
      <c r="I156" s="141"/>
      <c r="J156" s="141"/>
      <c r="K156" s="141"/>
      <c r="L156" s="141"/>
      <c r="M156" s="141"/>
      <c r="N156" s="141"/>
      <c r="O156" s="141"/>
      <c r="P156" s="142"/>
      <c r="Q156" s="143"/>
      <c r="R156" s="6"/>
      <c r="S156" s="6"/>
      <c r="T156" s="6"/>
      <c r="U156" s="6"/>
      <c r="V156" s="6"/>
      <c r="W156" s="6"/>
      <c r="X156" s="6"/>
      <c r="Y156" s="6"/>
      <c r="Z156" s="6"/>
      <c r="AA156" s="6"/>
      <c r="AB156" s="6"/>
      <c r="AC156" s="6"/>
    </row>
    <row r="157" spans="2:29" ht="15.75">
      <c r="B157" s="140"/>
      <c r="C157" s="141"/>
      <c r="D157" s="141"/>
      <c r="E157" s="141"/>
      <c r="F157" s="141"/>
      <c r="G157" s="141"/>
      <c r="H157" s="141"/>
      <c r="I157" s="141"/>
      <c r="J157" s="141"/>
      <c r="K157" s="141"/>
      <c r="L157" s="141"/>
      <c r="M157" s="141"/>
      <c r="N157" s="141"/>
      <c r="O157" s="141"/>
      <c r="P157" s="142"/>
      <c r="Q157" s="143"/>
      <c r="R157" s="6"/>
      <c r="S157" s="6"/>
      <c r="T157" s="6"/>
      <c r="U157" s="6"/>
      <c r="V157" s="6"/>
      <c r="W157" s="6"/>
      <c r="X157" s="6"/>
      <c r="Y157" s="6"/>
      <c r="Z157" s="6"/>
      <c r="AA157" s="6"/>
      <c r="AB157" s="6"/>
      <c r="AC157" s="6"/>
    </row>
    <row r="158" spans="2:29" ht="15.75">
      <c r="B158" s="140"/>
      <c r="C158" s="141"/>
      <c r="D158" s="141"/>
      <c r="E158" s="141"/>
      <c r="F158" s="141"/>
      <c r="G158" s="141"/>
      <c r="H158" s="141"/>
      <c r="I158" s="141"/>
      <c r="J158" s="141"/>
      <c r="K158" s="141"/>
      <c r="L158" s="141"/>
      <c r="M158" s="141"/>
      <c r="N158" s="141"/>
      <c r="O158" s="141"/>
      <c r="P158" s="142"/>
      <c r="Q158" s="143"/>
      <c r="R158" s="6"/>
      <c r="S158" s="6"/>
      <c r="T158" s="6"/>
      <c r="U158" s="6"/>
      <c r="V158" s="6"/>
      <c r="W158" s="6"/>
      <c r="X158" s="6"/>
      <c r="Y158" s="6"/>
      <c r="Z158" s="6"/>
      <c r="AA158" s="6"/>
      <c r="AB158" s="6"/>
      <c r="AC158" s="6"/>
    </row>
    <row r="159" spans="2:29" ht="15.75">
      <c r="B159" s="140"/>
      <c r="C159" s="141"/>
      <c r="D159" s="141"/>
      <c r="E159" s="141"/>
      <c r="F159" s="141"/>
      <c r="G159" s="141"/>
      <c r="H159" s="141"/>
      <c r="I159" s="141"/>
      <c r="J159" s="141"/>
      <c r="K159" s="141"/>
      <c r="L159" s="141"/>
      <c r="M159" s="141"/>
      <c r="N159" s="141"/>
      <c r="O159" s="141"/>
      <c r="P159" s="142"/>
      <c r="Q159" s="143"/>
      <c r="R159" s="6"/>
      <c r="S159" s="6"/>
      <c r="T159" s="6"/>
      <c r="U159" s="6"/>
      <c r="V159" s="6"/>
      <c r="W159" s="6"/>
      <c r="X159" s="6"/>
      <c r="Y159" s="6"/>
      <c r="Z159" s="6"/>
      <c r="AA159" s="6"/>
      <c r="AB159" s="6"/>
      <c r="AC159" s="6"/>
    </row>
    <row r="160" spans="2:29" ht="15.75">
      <c r="B160" s="140"/>
      <c r="C160" s="141"/>
      <c r="D160" s="141"/>
      <c r="E160" s="141"/>
      <c r="F160" s="141"/>
      <c r="G160" s="141"/>
      <c r="H160" s="141"/>
      <c r="I160" s="141"/>
      <c r="J160" s="141"/>
      <c r="K160" s="141"/>
      <c r="L160" s="141"/>
      <c r="M160" s="141"/>
      <c r="N160" s="141"/>
      <c r="O160" s="141"/>
      <c r="P160" s="142"/>
      <c r="Q160" s="143"/>
      <c r="R160" s="6"/>
      <c r="S160" s="6"/>
      <c r="T160" s="6"/>
      <c r="U160" s="6"/>
      <c r="V160" s="6"/>
      <c r="W160" s="6"/>
      <c r="X160" s="6"/>
      <c r="Y160" s="6"/>
      <c r="Z160" s="6"/>
      <c r="AA160" s="6"/>
      <c r="AB160" s="6"/>
      <c r="AC160" s="6"/>
    </row>
    <row r="161" spans="2:29" ht="15.75">
      <c r="B161" s="140"/>
      <c r="C161" s="141"/>
      <c r="D161" s="141"/>
      <c r="E161" s="141"/>
      <c r="F161" s="141"/>
      <c r="G161" s="141"/>
      <c r="H161" s="141"/>
      <c r="I161" s="141"/>
      <c r="J161" s="141"/>
      <c r="K161" s="141"/>
      <c r="L161" s="141"/>
      <c r="M161" s="141"/>
      <c r="N161" s="141"/>
      <c r="O161" s="141"/>
      <c r="P161" s="142"/>
      <c r="Q161" s="143"/>
      <c r="R161" s="6"/>
      <c r="S161" s="6"/>
      <c r="T161" s="6"/>
      <c r="U161" s="6"/>
      <c r="V161" s="6"/>
      <c r="W161" s="6"/>
      <c r="X161" s="6"/>
      <c r="Y161" s="6"/>
      <c r="Z161" s="6"/>
      <c r="AA161" s="6"/>
      <c r="AB161" s="6"/>
      <c r="AC161" s="6"/>
    </row>
    <row r="162" spans="2:29" ht="15.75">
      <c r="B162" s="140"/>
      <c r="C162" s="141"/>
      <c r="D162" s="141"/>
      <c r="E162" s="141"/>
      <c r="F162" s="141"/>
      <c r="G162" s="141"/>
      <c r="H162" s="141"/>
      <c r="I162" s="141"/>
      <c r="J162" s="141"/>
      <c r="K162" s="141"/>
      <c r="L162" s="141"/>
      <c r="M162" s="141"/>
      <c r="N162" s="141"/>
      <c r="O162" s="141"/>
      <c r="P162" s="142"/>
      <c r="Q162" s="143"/>
      <c r="R162" s="6"/>
      <c r="S162" s="6"/>
      <c r="T162" s="6"/>
      <c r="U162" s="6"/>
      <c r="V162" s="6"/>
      <c r="W162" s="6"/>
      <c r="X162" s="6"/>
      <c r="Y162" s="6"/>
      <c r="Z162" s="6"/>
      <c r="AA162" s="6"/>
      <c r="AB162" s="6"/>
      <c r="AC162" s="6"/>
    </row>
    <row r="163" spans="2:29" ht="15.75">
      <c r="B163" s="140"/>
      <c r="C163" s="141"/>
      <c r="D163" s="141"/>
      <c r="E163" s="141"/>
      <c r="F163" s="141"/>
      <c r="G163" s="141"/>
      <c r="H163" s="141"/>
      <c r="I163" s="141"/>
      <c r="J163" s="141"/>
      <c r="K163" s="141"/>
      <c r="L163" s="141"/>
      <c r="M163" s="141"/>
      <c r="N163" s="141"/>
      <c r="O163" s="141"/>
      <c r="P163" s="142"/>
      <c r="Q163" s="143"/>
      <c r="R163" s="6"/>
      <c r="S163" s="6"/>
      <c r="T163" s="6"/>
      <c r="U163" s="6"/>
      <c r="V163" s="6"/>
      <c r="W163" s="6"/>
      <c r="X163" s="6"/>
      <c r="Y163" s="6"/>
      <c r="Z163" s="6"/>
      <c r="AA163" s="6"/>
      <c r="AB163" s="6"/>
      <c r="AC163" s="6"/>
    </row>
    <row r="164" spans="2:29" ht="15.75">
      <c r="B164" s="140"/>
      <c r="C164" s="141"/>
      <c r="D164" s="141"/>
      <c r="E164" s="141"/>
      <c r="F164" s="141"/>
      <c r="G164" s="141"/>
      <c r="H164" s="141"/>
      <c r="I164" s="141"/>
      <c r="J164" s="141"/>
      <c r="K164" s="141"/>
      <c r="L164" s="141"/>
      <c r="M164" s="141"/>
      <c r="N164" s="141"/>
      <c r="O164" s="141"/>
      <c r="P164" s="142"/>
      <c r="Q164" s="143"/>
      <c r="R164" s="6"/>
      <c r="S164" s="6"/>
      <c r="T164" s="6"/>
      <c r="U164" s="6"/>
      <c r="V164" s="6"/>
      <c r="W164" s="6"/>
      <c r="X164" s="6"/>
      <c r="Y164" s="6"/>
      <c r="Z164" s="6"/>
      <c r="AA164" s="6"/>
      <c r="AB164" s="6"/>
      <c r="AC164" s="6"/>
    </row>
    <row r="165" spans="2:29" ht="15.75">
      <c r="B165" s="140"/>
      <c r="C165" s="141"/>
      <c r="D165" s="141"/>
      <c r="E165" s="141"/>
      <c r="F165" s="141"/>
      <c r="G165" s="141"/>
      <c r="H165" s="141"/>
      <c r="I165" s="141"/>
      <c r="J165" s="141"/>
      <c r="K165" s="141"/>
      <c r="L165" s="141"/>
      <c r="M165" s="141"/>
      <c r="N165" s="141"/>
      <c r="O165" s="141"/>
      <c r="P165" s="142"/>
      <c r="Q165" s="143"/>
      <c r="R165" s="6"/>
      <c r="S165" s="6"/>
      <c r="T165" s="6"/>
      <c r="U165" s="6"/>
      <c r="V165" s="6"/>
      <c r="W165" s="6"/>
      <c r="X165" s="6"/>
      <c r="Y165" s="6"/>
      <c r="Z165" s="6"/>
      <c r="AA165" s="6"/>
      <c r="AB165" s="6"/>
      <c r="AC165" s="6"/>
    </row>
    <row r="166" spans="2:29" ht="15.75">
      <c r="B166" s="140"/>
      <c r="C166" s="141"/>
      <c r="D166" s="141"/>
      <c r="E166" s="141"/>
      <c r="F166" s="141"/>
      <c r="G166" s="141"/>
      <c r="H166" s="141"/>
      <c r="I166" s="141"/>
      <c r="J166" s="141"/>
      <c r="K166" s="141"/>
      <c r="L166" s="141"/>
      <c r="M166" s="141"/>
      <c r="N166" s="141"/>
      <c r="O166" s="141"/>
      <c r="P166" s="142"/>
      <c r="Q166" s="143"/>
      <c r="R166" s="6"/>
      <c r="S166" s="6"/>
      <c r="T166" s="6"/>
      <c r="U166" s="6"/>
      <c r="V166" s="6"/>
      <c r="W166" s="6"/>
      <c r="X166" s="6"/>
      <c r="Y166" s="6"/>
      <c r="Z166" s="6"/>
      <c r="AA166" s="6"/>
      <c r="AB166" s="6"/>
      <c r="AC166" s="6"/>
    </row>
    <row r="167" spans="2:29" ht="15.75">
      <c r="B167" s="140"/>
      <c r="C167" s="141"/>
      <c r="D167" s="141"/>
      <c r="E167" s="141"/>
      <c r="F167" s="141"/>
      <c r="G167" s="141"/>
      <c r="H167" s="141"/>
      <c r="I167" s="141"/>
      <c r="J167" s="141"/>
      <c r="K167" s="141"/>
      <c r="L167" s="141"/>
      <c r="M167" s="141"/>
      <c r="N167" s="141"/>
      <c r="O167" s="141"/>
      <c r="P167" s="142"/>
      <c r="Q167" s="143"/>
      <c r="R167" s="6"/>
      <c r="S167" s="6"/>
      <c r="T167" s="6"/>
      <c r="U167" s="6"/>
      <c r="V167" s="6"/>
      <c r="W167" s="6"/>
      <c r="X167" s="6"/>
      <c r="Y167" s="6"/>
      <c r="Z167" s="6"/>
      <c r="AA167" s="6"/>
      <c r="AB167" s="6"/>
      <c r="AC167" s="6"/>
    </row>
    <row r="168" spans="2:29" ht="15.75">
      <c r="B168" s="140"/>
      <c r="C168" s="141"/>
      <c r="D168" s="141"/>
      <c r="E168" s="141"/>
      <c r="F168" s="141"/>
      <c r="G168" s="141"/>
      <c r="H168" s="141"/>
      <c r="I168" s="141"/>
      <c r="J168" s="141"/>
      <c r="K168" s="141"/>
      <c r="L168" s="141"/>
      <c r="M168" s="141"/>
      <c r="N168" s="141"/>
      <c r="O168" s="141"/>
      <c r="P168" s="142"/>
      <c r="Q168" s="143"/>
      <c r="R168" s="6"/>
      <c r="S168" s="6"/>
      <c r="T168" s="6"/>
      <c r="U168" s="6"/>
      <c r="V168" s="6"/>
      <c r="W168" s="6"/>
      <c r="X168" s="6"/>
      <c r="Y168" s="6"/>
      <c r="Z168" s="6"/>
      <c r="AA168" s="6"/>
      <c r="AB168" s="6"/>
      <c r="AC168" s="6"/>
    </row>
    <row r="169" spans="2:29" ht="15.75">
      <c r="B169" s="140"/>
      <c r="C169" s="141"/>
      <c r="D169" s="141"/>
      <c r="E169" s="141"/>
      <c r="F169" s="141"/>
      <c r="G169" s="141"/>
      <c r="H169" s="141"/>
      <c r="I169" s="141"/>
      <c r="J169" s="141"/>
      <c r="K169" s="141"/>
      <c r="L169" s="141"/>
      <c r="M169" s="141"/>
      <c r="N169" s="141"/>
      <c r="O169" s="141"/>
      <c r="P169" s="142"/>
      <c r="Q169" s="143"/>
      <c r="R169" s="6"/>
      <c r="S169" s="6"/>
      <c r="T169" s="6"/>
      <c r="U169" s="6"/>
      <c r="V169" s="6"/>
      <c r="W169" s="6"/>
      <c r="X169" s="6"/>
      <c r="Y169" s="6"/>
      <c r="Z169" s="6"/>
      <c r="AA169" s="6"/>
      <c r="AB169" s="6"/>
      <c r="AC169" s="6"/>
    </row>
    <row r="170" spans="2:29" ht="15.75">
      <c r="B170" s="140"/>
      <c r="C170" s="141"/>
      <c r="D170" s="141"/>
      <c r="E170" s="141"/>
      <c r="F170" s="141"/>
      <c r="G170" s="141"/>
      <c r="H170" s="141"/>
      <c r="I170" s="141"/>
      <c r="J170" s="141"/>
      <c r="K170" s="141"/>
      <c r="L170" s="141"/>
      <c r="M170" s="141"/>
      <c r="N170" s="141"/>
      <c r="O170" s="141"/>
      <c r="P170" s="142"/>
      <c r="Q170" s="143"/>
      <c r="R170" s="6"/>
      <c r="S170" s="6"/>
      <c r="T170" s="6"/>
      <c r="U170" s="6"/>
      <c r="V170" s="6"/>
      <c r="W170" s="6"/>
      <c r="X170" s="6"/>
      <c r="Y170" s="6"/>
      <c r="Z170" s="6"/>
      <c r="AA170" s="6"/>
      <c r="AB170" s="6"/>
      <c r="AC170" s="6"/>
    </row>
    <row r="171" spans="2:29" ht="15.75">
      <c r="B171" s="140"/>
      <c r="C171" s="141"/>
      <c r="D171" s="141"/>
      <c r="E171" s="141"/>
      <c r="F171" s="141"/>
      <c r="G171" s="141"/>
      <c r="H171" s="141"/>
      <c r="I171" s="141"/>
      <c r="J171" s="141"/>
      <c r="K171" s="141"/>
      <c r="L171" s="141"/>
      <c r="M171" s="141"/>
      <c r="N171" s="141"/>
      <c r="O171" s="141"/>
      <c r="P171" s="142"/>
      <c r="Q171" s="143"/>
      <c r="R171" s="6"/>
      <c r="S171" s="6"/>
      <c r="T171" s="6"/>
      <c r="U171" s="6"/>
      <c r="V171" s="6"/>
      <c r="W171" s="6"/>
      <c r="X171" s="6"/>
      <c r="Y171" s="6"/>
      <c r="Z171" s="6"/>
      <c r="AA171" s="6"/>
      <c r="AB171" s="6"/>
      <c r="AC171" s="6"/>
    </row>
    <row r="172" spans="2:29" ht="15.75">
      <c r="B172" s="140"/>
      <c r="C172" s="141"/>
      <c r="D172" s="141"/>
      <c r="E172" s="141"/>
      <c r="F172" s="141"/>
      <c r="G172" s="141"/>
      <c r="H172" s="141"/>
      <c r="I172" s="141"/>
      <c r="J172" s="141"/>
      <c r="K172" s="141"/>
      <c r="L172" s="141"/>
      <c r="M172" s="141"/>
      <c r="N172" s="141"/>
      <c r="O172" s="141"/>
      <c r="P172" s="142"/>
      <c r="Q172" s="143"/>
      <c r="R172" s="6"/>
      <c r="S172" s="6"/>
      <c r="T172" s="6"/>
      <c r="U172" s="6"/>
      <c r="V172" s="6"/>
      <c r="W172" s="6"/>
      <c r="X172" s="6"/>
      <c r="Y172" s="6"/>
      <c r="Z172" s="6"/>
      <c r="AA172" s="6"/>
      <c r="AB172" s="6"/>
      <c r="AC172" s="6"/>
    </row>
    <row r="173" spans="2:29" ht="15.75">
      <c r="B173" s="140"/>
      <c r="C173" s="141"/>
      <c r="D173" s="141"/>
      <c r="E173" s="141"/>
      <c r="F173" s="141"/>
      <c r="G173" s="141"/>
      <c r="H173" s="141"/>
      <c r="I173" s="141"/>
      <c r="J173" s="141"/>
      <c r="K173" s="141"/>
      <c r="L173" s="141"/>
      <c r="M173" s="141"/>
      <c r="N173" s="141"/>
      <c r="O173" s="141"/>
      <c r="P173" s="142"/>
      <c r="Q173" s="143"/>
      <c r="R173" s="6"/>
      <c r="S173" s="6"/>
      <c r="T173" s="6"/>
      <c r="U173" s="6"/>
      <c r="V173" s="6"/>
      <c r="W173" s="6"/>
      <c r="X173" s="6"/>
      <c r="Y173" s="6"/>
      <c r="Z173" s="6"/>
      <c r="AA173" s="6"/>
      <c r="AB173" s="6"/>
      <c r="AC173" s="6"/>
    </row>
    <row r="174" spans="2:29" ht="15.75">
      <c r="B174" s="140"/>
      <c r="C174" s="141"/>
      <c r="D174" s="141"/>
      <c r="E174" s="141"/>
      <c r="F174" s="141"/>
      <c r="G174" s="141"/>
      <c r="H174" s="141"/>
      <c r="I174" s="141"/>
      <c r="J174" s="141"/>
      <c r="K174" s="141"/>
      <c r="L174" s="141"/>
      <c r="M174" s="141"/>
      <c r="N174" s="141"/>
      <c r="O174" s="141"/>
      <c r="P174" s="142"/>
      <c r="Q174" s="143"/>
      <c r="R174" s="6"/>
      <c r="S174" s="6"/>
      <c r="T174" s="6"/>
      <c r="U174" s="6"/>
      <c r="V174" s="6"/>
      <c r="W174" s="6"/>
      <c r="X174" s="6"/>
      <c r="Y174" s="6"/>
      <c r="Z174" s="6"/>
      <c r="AA174" s="6"/>
      <c r="AB174" s="6"/>
      <c r="AC174" s="6"/>
    </row>
    <row r="175" spans="2:29" ht="15.75">
      <c r="B175" s="140"/>
      <c r="C175" s="141"/>
      <c r="D175" s="141"/>
      <c r="E175" s="141"/>
      <c r="F175" s="141"/>
      <c r="G175" s="141"/>
      <c r="H175" s="141"/>
      <c r="I175" s="141"/>
      <c r="J175" s="141"/>
      <c r="K175" s="141"/>
      <c r="L175" s="141"/>
      <c r="M175" s="141"/>
      <c r="N175" s="141"/>
      <c r="O175" s="141"/>
      <c r="P175" s="142"/>
      <c r="Q175" s="143"/>
      <c r="R175" s="6"/>
      <c r="S175" s="6"/>
      <c r="T175" s="6"/>
      <c r="U175" s="6"/>
      <c r="V175" s="6"/>
      <c r="W175" s="6"/>
      <c r="X175" s="6"/>
      <c r="Y175" s="6"/>
      <c r="Z175" s="6"/>
      <c r="AA175" s="6"/>
      <c r="AB175" s="6"/>
      <c r="AC175" s="6"/>
    </row>
    <row r="176" spans="2:29" ht="15.75">
      <c r="B176" s="140"/>
      <c r="C176" s="141"/>
      <c r="D176" s="141"/>
      <c r="E176" s="141"/>
      <c r="F176" s="141"/>
      <c r="G176" s="141"/>
      <c r="H176" s="141"/>
      <c r="I176" s="141"/>
      <c r="J176" s="141"/>
      <c r="K176" s="141"/>
      <c r="L176" s="141"/>
      <c r="M176" s="141"/>
      <c r="N176" s="141"/>
      <c r="O176" s="141"/>
      <c r="P176" s="142"/>
      <c r="Q176" s="143"/>
      <c r="R176" s="6"/>
      <c r="S176" s="6"/>
      <c r="T176" s="6"/>
      <c r="U176" s="6"/>
      <c r="V176" s="6"/>
      <c r="W176" s="6"/>
      <c r="X176" s="6"/>
      <c r="Y176" s="6"/>
      <c r="Z176" s="6"/>
      <c r="AA176" s="6"/>
      <c r="AB176" s="6"/>
      <c r="AC176" s="6"/>
    </row>
    <row r="177" spans="2:29" ht="15.75">
      <c r="B177" s="140"/>
      <c r="C177" s="141"/>
      <c r="D177" s="141"/>
      <c r="E177" s="141"/>
      <c r="F177" s="141"/>
      <c r="G177" s="141"/>
      <c r="H177" s="141"/>
      <c r="I177" s="141"/>
      <c r="J177" s="141"/>
      <c r="K177" s="141"/>
      <c r="L177" s="141"/>
      <c r="M177" s="141"/>
      <c r="N177" s="141"/>
      <c r="O177" s="141"/>
      <c r="P177" s="142"/>
      <c r="Q177" s="143"/>
      <c r="R177" s="6"/>
      <c r="S177" s="6"/>
      <c r="T177" s="6"/>
      <c r="U177" s="6"/>
      <c r="V177" s="6"/>
      <c r="W177" s="6"/>
      <c r="X177" s="6"/>
      <c r="Y177" s="6"/>
      <c r="Z177" s="6"/>
      <c r="AA177" s="6"/>
      <c r="AB177" s="6"/>
      <c r="AC177" s="6"/>
    </row>
    <row r="178" spans="2:29" ht="15.75">
      <c r="B178" s="140"/>
      <c r="C178" s="141"/>
      <c r="D178" s="141"/>
      <c r="E178" s="141"/>
      <c r="F178" s="141"/>
      <c r="G178" s="141"/>
      <c r="H178" s="141"/>
      <c r="I178" s="141"/>
      <c r="J178" s="141"/>
      <c r="K178" s="141"/>
      <c r="L178" s="141"/>
      <c r="M178" s="141"/>
      <c r="N178" s="141"/>
      <c r="O178" s="141"/>
      <c r="P178" s="142"/>
      <c r="Q178" s="143"/>
      <c r="R178" s="6"/>
      <c r="S178" s="6"/>
      <c r="T178" s="6"/>
      <c r="U178" s="6"/>
      <c r="V178" s="6"/>
      <c r="W178" s="6"/>
      <c r="X178" s="6"/>
      <c r="Y178" s="6"/>
      <c r="Z178" s="6"/>
      <c r="AA178" s="6"/>
      <c r="AB178" s="6"/>
      <c r="AC178" s="6"/>
    </row>
    <row r="179" spans="2:29" ht="15.75">
      <c r="B179" s="140"/>
      <c r="C179" s="141"/>
      <c r="D179" s="141"/>
      <c r="E179" s="141"/>
      <c r="F179" s="141"/>
      <c r="G179" s="141"/>
      <c r="H179" s="141"/>
      <c r="I179" s="141"/>
      <c r="J179" s="141"/>
      <c r="K179" s="141"/>
      <c r="L179" s="141"/>
      <c r="M179" s="141"/>
      <c r="N179" s="141"/>
      <c r="O179" s="141"/>
      <c r="P179" s="142"/>
      <c r="Q179" s="143"/>
      <c r="R179" s="6"/>
      <c r="S179" s="6"/>
      <c r="T179" s="6"/>
      <c r="U179" s="6"/>
      <c r="V179" s="6"/>
      <c r="W179" s="6"/>
      <c r="X179" s="6"/>
      <c r="Y179" s="6"/>
      <c r="Z179" s="6"/>
      <c r="AA179" s="6"/>
      <c r="AB179" s="6"/>
      <c r="AC179" s="6"/>
    </row>
    <row r="180" spans="2:29" ht="15.75">
      <c r="B180" s="140"/>
      <c r="C180" s="141"/>
      <c r="D180" s="141"/>
      <c r="E180" s="141"/>
      <c r="F180" s="141"/>
      <c r="G180" s="141"/>
      <c r="H180" s="141"/>
      <c r="I180" s="141"/>
      <c r="J180" s="141"/>
      <c r="K180" s="141"/>
      <c r="L180" s="141"/>
      <c r="M180" s="141"/>
      <c r="N180" s="141"/>
      <c r="O180" s="141"/>
      <c r="P180" s="142"/>
      <c r="Q180" s="143"/>
      <c r="R180" s="6"/>
      <c r="S180" s="6"/>
      <c r="T180" s="6"/>
      <c r="U180" s="6"/>
      <c r="V180" s="6"/>
      <c r="W180" s="6"/>
      <c r="X180" s="6"/>
      <c r="Y180" s="6"/>
      <c r="Z180" s="6"/>
      <c r="AA180" s="6"/>
      <c r="AB180" s="6"/>
      <c r="AC180" s="6"/>
    </row>
    <row r="181" spans="2:29" ht="15.75">
      <c r="B181" s="140"/>
      <c r="C181" s="141"/>
      <c r="D181" s="141"/>
      <c r="E181" s="141"/>
      <c r="F181" s="141"/>
      <c r="G181" s="141"/>
      <c r="H181" s="141"/>
      <c r="I181" s="141"/>
      <c r="J181" s="141"/>
      <c r="K181" s="141"/>
      <c r="L181" s="141"/>
      <c r="M181" s="141"/>
      <c r="N181" s="141"/>
      <c r="O181" s="141"/>
      <c r="P181" s="142"/>
      <c r="Q181" s="143"/>
      <c r="R181" s="6"/>
      <c r="S181" s="6"/>
      <c r="T181" s="6"/>
      <c r="U181" s="6"/>
      <c r="V181" s="6"/>
      <c r="W181" s="6"/>
      <c r="X181" s="6"/>
      <c r="Y181" s="6"/>
      <c r="Z181" s="6"/>
      <c r="AA181" s="6"/>
      <c r="AB181" s="6"/>
      <c r="AC181" s="6"/>
    </row>
    <row r="182" spans="2:29" ht="15.75">
      <c r="B182" s="140"/>
      <c r="C182" s="141"/>
      <c r="D182" s="141"/>
      <c r="E182" s="141"/>
      <c r="F182" s="141"/>
      <c r="G182" s="141"/>
      <c r="H182" s="141"/>
      <c r="I182" s="141"/>
      <c r="J182" s="141"/>
      <c r="K182" s="141"/>
      <c r="L182" s="141"/>
      <c r="M182" s="141"/>
      <c r="N182" s="141"/>
      <c r="O182" s="141"/>
      <c r="P182" s="142"/>
      <c r="Q182" s="143"/>
      <c r="R182" s="6"/>
      <c r="S182" s="6"/>
      <c r="T182" s="6"/>
      <c r="U182" s="6"/>
      <c r="V182" s="6"/>
      <c r="W182" s="6"/>
      <c r="X182" s="6"/>
      <c r="Y182" s="6"/>
      <c r="Z182" s="6"/>
      <c r="AA182" s="6"/>
      <c r="AB182" s="6"/>
      <c r="AC182" s="6"/>
    </row>
    <row r="183" spans="2:29" ht="15.75">
      <c r="B183" s="140"/>
      <c r="C183" s="141"/>
      <c r="D183" s="141"/>
      <c r="E183" s="141"/>
      <c r="F183" s="141"/>
      <c r="G183" s="141"/>
      <c r="H183" s="141"/>
      <c r="I183" s="141"/>
      <c r="J183" s="141"/>
      <c r="K183" s="141"/>
      <c r="L183" s="141"/>
      <c r="M183" s="141"/>
      <c r="N183" s="141"/>
      <c r="O183" s="141"/>
      <c r="P183" s="142"/>
      <c r="Q183" s="143"/>
      <c r="R183" s="6"/>
      <c r="S183" s="6"/>
      <c r="T183" s="6"/>
      <c r="U183" s="6"/>
      <c r="V183" s="6"/>
      <c r="W183" s="6"/>
      <c r="X183" s="6"/>
      <c r="Y183" s="6"/>
      <c r="Z183" s="6"/>
      <c r="AA183" s="6"/>
      <c r="AB183" s="6"/>
      <c r="AC183" s="6"/>
    </row>
    <row r="184" spans="2:29" ht="15.75">
      <c r="B184" s="140"/>
      <c r="C184" s="141"/>
      <c r="D184" s="141"/>
      <c r="E184" s="141"/>
      <c r="F184" s="141"/>
      <c r="G184" s="141"/>
      <c r="H184" s="141"/>
      <c r="I184" s="141"/>
      <c r="J184" s="141"/>
      <c r="K184" s="141"/>
      <c r="L184" s="141"/>
      <c r="M184" s="141"/>
      <c r="N184" s="141"/>
      <c r="O184" s="141"/>
      <c r="P184" s="142"/>
      <c r="Q184" s="143"/>
      <c r="R184" s="6"/>
      <c r="S184" s="6"/>
      <c r="T184" s="6"/>
      <c r="U184" s="6"/>
      <c r="V184" s="6"/>
      <c r="W184" s="6"/>
      <c r="X184" s="6"/>
      <c r="Y184" s="6"/>
      <c r="Z184" s="6"/>
      <c r="AA184" s="6"/>
      <c r="AB184" s="6"/>
      <c r="AC184" s="6"/>
    </row>
    <row r="185" spans="2:29" ht="15.75">
      <c r="B185" s="140"/>
      <c r="C185" s="141"/>
      <c r="D185" s="141"/>
      <c r="E185" s="141"/>
      <c r="F185" s="141"/>
      <c r="G185" s="141"/>
      <c r="H185" s="141"/>
      <c r="I185" s="141"/>
      <c r="J185" s="141"/>
      <c r="K185" s="141"/>
      <c r="L185" s="141"/>
      <c r="M185" s="141"/>
      <c r="N185" s="141"/>
      <c r="O185" s="141"/>
      <c r="P185" s="142"/>
      <c r="Q185" s="143"/>
      <c r="R185" s="6"/>
      <c r="S185" s="6"/>
      <c r="T185" s="6"/>
      <c r="U185" s="6"/>
      <c r="V185" s="6"/>
      <c r="W185" s="6"/>
      <c r="X185" s="6"/>
      <c r="Y185" s="6"/>
      <c r="Z185" s="6"/>
      <c r="AA185" s="6"/>
      <c r="AB185" s="6"/>
      <c r="AC185" s="6"/>
    </row>
    <row r="186" spans="2:29" ht="15.75">
      <c r="B186" s="140"/>
      <c r="C186" s="141"/>
      <c r="D186" s="141"/>
      <c r="E186" s="141"/>
      <c r="F186" s="141"/>
      <c r="G186" s="141"/>
      <c r="H186" s="141"/>
      <c r="I186" s="141"/>
      <c r="J186" s="141"/>
      <c r="K186" s="141"/>
      <c r="L186" s="141"/>
      <c r="M186" s="141"/>
      <c r="N186" s="141"/>
      <c r="O186" s="141"/>
      <c r="P186" s="142"/>
      <c r="Q186" s="143"/>
      <c r="R186" s="6"/>
      <c r="S186" s="6"/>
      <c r="T186" s="6"/>
      <c r="U186" s="6"/>
      <c r="V186" s="6"/>
      <c r="W186" s="6"/>
      <c r="X186" s="6"/>
      <c r="Y186" s="6"/>
      <c r="Z186" s="6"/>
      <c r="AA186" s="6"/>
      <c r="AB186" s="6"/>
      <c r="AC186" s="6"/>
    </row>
    <row r="187" spans="2:29" ht="15.75">
      <c r="B187" s="140"/>
      <c r="C187" s="141"/>
      <c r="D187" s="141"/>
      <c r="E187" s="141"/>
      <c r="F187" s="141"/>
      <c r="G187" s="141"/>
      <c r="H187" s="141"/>
      <c r="I187" s="141"/>
      <c r="J187" s="141"/>
      <c r="K187" s="141"/>
      <c r="L187" s="141"/>
      <c r="M187" s="141"/>
      <c r="N187" s="141"/>
      <c r="O187" s="141"/>
      <c r="P187" s="142"/>
      <c r="Q187" s="143"/>
      <c r="R187" s="6"/>
      <c r="S187" s="6"/>
      <c r="T187" s="6"/>
      <c r="U187" s="6"/>
      <c r="V187" s="6"/>
      <c r="W187" s="6"/>
      <c r="X187" s="6"/>
      <c r="Y187" s="6"/>
      <c r="Z187" s="6"/>
      <c r="AA187" s="6"/>
      <c r="AB187" s="6"/>
      <c r="AC187" s="6"/>
    </row>
    <row r="188" spans="2:29" ht="15.75">
      <c r="B188" s="140"/>
      <c r="C188" s="141"/>
      <c r="D188" s="141"/>
      <c r="E188" s="141"/>
      <c r="F188" s="141"/>
      <c r="G188" s="141"/>
      <c r="H188" s="141"/>
      <c r="I188" s="141"/>
      <c r="J188" s="141"/>
      <c r="K188" s="141"/>
      <c r="L188" s="141"/>
      <c r="M188" s="141"/>
      <c r="N188" s="141"/>
      <c r="O188" s="141"/>
      <c r="P188" s="142"/>
      <c r="Q188" s="143"/>
      <c r="R188" s="6"/>
      <c r="S188" s="6"/>
      <c r="T188" s="6"/>
      <c r="U188" s="6"/>
      <c r="V188" s="6"/>
      <c r="W188" s="6"/>
      <c r="X188" s="6"/>
      <c r="Y188" s="6"/>
      <c r="Z188" s="6"/>
      <c r="AA188" s="6"/>
      <c r="AB188" s="6"/>
      <c r="AC188" s="6"/>
    </row>
    <row r="189" spans="2:29" ht="15.75">
      <c r="B189" s="140"/>
      <c r="C189" s="141"/>
      <c r="D189" s="141"/>
      <c r="E189" s="141"/>
      <c r="F189" s="141"/>
      <c r="G189" s="141"/>
      <c r="H189" s="141"/>
      <c r="I189" s="141"/>
      <c r="J189" s="141"/>
      <c r="K189" s="141"/>
      <c r="L189" s="141"/>
      <c r="M189" s="141"/>
      <c r="N189" s="141"/>
      <c r="O189" s="141"/>
      <c r="P189" s="142"/>
      <c r="Q189" s="143"/>
      <c r="R189" s="6"/>
      <c r="S189" s="6"/>
      <c r="T189" s="6"/>
      <c r="U189" s="6"/>
      <c r="V189" s="6"/>
      <c r="W189" s="6"/>
      <c r="X189" s="6"/>
      <c r="Y189" s="6"/>
      <c r="Z189" s="6"/>
      <c r="AA189" s="6"/>
      <c r="AB189" s="6"/>
      <c r="AC189" s="6"/>
    </row>
    <row r="190" spans="2:29" ht="15.75">
      <c r="B190" s="140"/>
      <c r="C190" s="141"/>
      <c r="D190" s="141"/>
      <c r="E190" s="141"/>
      <c r="F190" s="141"/>
      <c r="G190" s="141"/>
      <c r="H190" s="141"/>
      <c r="I190" s="141"/>
      <c r="J190" s="141"/>
      <c r="K190" s="141"/>
      <c r="L190" s="141"/>
      <c r="M190" s="141"/>
      <c r="N190" s="141"/>
      <c r="O190" s="141"/>
      <c r="P190" s="142"/>
      <c r="Q190" s="143"/>
      <c r="R190" s="6"/>
      <c r="S190" s="6"/>
      <c r="T190" s="6"/>
      <c r="U190" s="6"/>
      <c r="V190" s="6"/>
      <c r="W190" s="6"/>
      <c r="X190" s="6"/>
      <c r="Y190" s="6"/>
      <c r="Z190" s="6"/>
      <c r="AA190" s="6"/>
      <c r="AB190" s="6"/>
      <c r="AC190" s="6"/>
    </row>
    <row r="191" spans="2:29" ht="15.75">
      <c r="B191" s="140"/>
      <c r="C191" s="141"/>
      <c r="D191" s="141"/>
      <c r="E191" s="141"/>
      <c r="F191" s="141"/>
      <c r="G191" s="141"/>
      <c r="H191" s="141"/>
      <c r="I191" s="141"/>
      <c r="J191" s="141"/>
      <c r="K191" s="141"/>
      <c r="L191" s="141"/>
      <c r="M191" s="141"/>
      <c r="N191" s="141"/>
      <c r="O191" s="141"/>
      <c r="P191" s="142"/>
      <c r="Q191" s="143"/>
      <c r="R191" s="6"/>
      <c r="S191" s="6"/>
      <c r="T191" s="6"/>
      <c r="U191" s="6"/>
      <c r="V191" s="6"/>
      <c r="W191" s="6"/>
      <c r="X191" s="6"/>
      <c r="Y191" s="6"/>
      <c r="Z191" s="6"/>
      <c r="AA191" s="6"/>
      <c r="AB191" s="6"/>
      <c r="AC191" s="6"/>
    </row>
    <row r="192" spans="2:29" ht="15.75">
      <c r="B192" s="140"/>
      <c r="C192" s="141"/>
      <c r="D192" s="141"/>
      <c r="E192" s="141"/>
      <c r="F192" s="141"/>
      <c r="G192" s="141"/>
      <c r="H192" s="141"/>
      <c r="I192" s="141"/>
      <c r="J192" s="141"/>
      <c r="K192" s="141"/>
      <c r="L192" s="141"/>
      <c r="M192" s="141"/>
      <c r="N192" s="141"/>
      <c r="O192" s="141"/>
      <c r="P192" s="142"/>
      <c r="Q192" s="143"/>
      <c r="R192" s="6"/>
      <c r="S192" s="6"/>
      <c r="T192" s="6"/>
      <c r="U192" s="6"/>
      <c r="V192" s="6"/>
      <c r="W192" s="6"/>
      <c r="X192" s="6"/>
      <c r="Y192" s="6"/>
      <c r="Z192" s="6"/>
      <c r="AA192" s="6"/>
      <c r="AB192" s="6"/>
      <c r="AC192" s="6"/>
    </row>
    <row r="193" spans="2:29" ht="15.75">
      <c r="B193" s="140"/>
      <c r="C193" s="141"/>
      <c r="D193" s="141"/>
      <c r="E193" s="141"/>
      <c r="F193" s="141"/>
      <c r="G193" s="141"/>
      <c r="H193" s="141"/>
      <c r="I193" s="141"/>
      <c r="J193" s="141"/>
      <c r="K193" s="141"/>
      <c r="L193" s="141"/>
      <c r="M193" s="141"/>
      <c r="N193" s="141"/>
      <c r="O193" s="141"/>
      <c r="P193" s="142"/>
      <c r="Q193" s="143"/>
      <c r="R193" s="6"/>
      <c r="S193" s="6"/>
      <c r="T193" s="6"/>
      <c r="U193" s="6"/>
      <c r="V193" s="6"/>
      <c r="W193" s="6"/>
      <c r="X193" s="6"/>
      <c r="Y193" s="6"/>
      <c r="Z193" s="6"/>
      <c r="AA193" s="6"/>
      <c r="AB193" s="6"/>
      <c r="AC193" s="6"/>
    </row>
    <row r="194" spans="2:29" ht="15.75">
      <c r="B194" s="140"/>
      <c r="C194" s="141"/>
      <c r="D194" s="141"/>
      <c r="E194" s="141"/>
      <c r="F194" s="141"/>
      <c r="G194" s="141"/>
      <c r="H194" s="141"/>
      <c r="I194" s="141"/>
      <c r="J194" s="141"/>
      <c r="K194" s="141"/>
      <c r="L194" s="141"/>
      <c r="M194" s="141"/>
      <c r="N194" s="141"/>
      <c r="O194" s="141"/>
      <c r="P194" s="142"/>
      <c r="Q194" s="143"/>
      <c r="R194" s="6"/>
      <c r="S194" s="6"/>
      <c r="T194" s="6"/>
      <c r="U194" s="6"/>
      <c r="V194" s="6"/>
      <c r="W194" s="6"/>
      <c r="X194" s="6"/>
      <c r="Y194" s="6"/>
      <c r="Z194" s="6"/>
      <c r="AA194" s="6"/>
      <c r="AB194" s="6"/>
      <c r="AC194" s="6"/>
    </row>
    <row r="195" spans="2:29" ht="15.75">
      <c r="B195" s="140"/>
      <c r="C195" s="141"/>
      <c r="D195" s="141"/>
      <c r="E195" s="141"/>
      <c r="F195" s="141"/>
      <c r="G195" s="141"/>
      <c r="H195" s="141"/>
      <c r="I195" s="141"/>
      <c r="J195" s="141"/>
      <c r="K195" s="141"/>
      <c r="L195" s="141"/>
      <c r="M195" s="141"/>
      <c r="N195" s="141"/>
      <c r="O195" s="141"/>
      <c r="P195" s="142"/>
      <c r="Q195" s="143"/>
      <c r="R195" s="6"/>
      <c r="S195" s="6"/>
      <c r="T195" s="6"/>
      <c r="U195" s="6"/>
      <c r="V195" s="6"/>
      <c r="W195" s="6"/>
      <c r="X195" s="6"/>
      <c r="Y195" s="6"/>
      <c r="Z195" s="6"/>
      <c r="AA195" s="6"/>
      <c r="AB195" s="6"/>
      <c r="AC195" s="6"/>
    </row>
    <row r="196" spans="2:29" ht="15.75">
      <c r="B196" s="140"/>
      <c r="C196" s="141"/>
      <c r="D196" s="141"/>
      <c r="E196" s="141"/>
      <c r="F196" s="141"/>
      <c r="G196" s="141"/>
      <c r="H196" s="141"/>
      <c r="I196" s="141"/>
      <c r="J196" s="141"/>
      <c r="K196" s="141"/>
      <c r="L196" s="141"/>
      <c r="M196" s="141"/>
      <c r="N196" s="141"/>
      <c r="O196" s="141"/>
      <c r="P196" s="142"/>
      <c r="Q196" s="143"/>
      <c r="R196" s="6"/>
      <c r="S196" s="6"/>
      <c r="T196" s="6"/>
      <c r="U196" s="6"/>
      <c r="V196" s="6"/>
      <c r="W196" s="6"/>
      <c r="X196" s="6"/>
      <c r="Y196" s="6"/>
      <c r="Z196" s="6"/>
      <c r="AA196" s="6"/>
      <c r="AB196" s="6"/>
      <c r="AC196" s="6"/>
    </row>
    <row r="197" spans="2:29" ht="15.75">
      <c r="B197" s="140"/>
      <c r="C197" s="141"/>
      <c r="D197" s="141"/>
      <c r="E197" s="141"/>
      <c r="F197" s="141"/>
      <c r="G197" s="141"/>
      <c r="H197" s="141"/>
      <c r="I197" s="141"/>
      <c r="J197" s="141"/>
      <c r="K197" s="141"/>
      <c r="L197" s="141"/>
      <c r="M197" s="141"/>
      <c r="N197" s="141"/>
      <c r="O197" s="141"/>
      <c r="P197" s="142"/>
      <c r="Q197" s="143"/>
      <c r="R197" s="6"/>
      <c r="S197" s="6"/>
      <c r="T197" s="6"/>
      <c r="U197" s="6"/>
      <c r="V197" s="6"/>
      <c r="W197" s="6"/>
      <c r="X197" s="6"/>
      <c r="Y197" s="6"/>
      <c r="Z197" s="6"/>
      <c r="AA197" s="6"/>
      <c r="AB197" s="6"/>
      <c r="AC197" s="6"/>
    </row>
    <row r="198" spans="2:29" ht="15.75">
      <c r="B198" s="140"/>
      <c r="C198" s="141"/>
      <c r="D198" s="141"/>
      <c r="E198" s="141"/>
      <c r="F198" s="141"/>
      <c r="G198" s="141"/>
      <c r="H198" s="141"/>
      <c r="I198" s="141"/>
      <c r="J198" s="141"/>
      <c r="K198" s="141"/>
      <c r="L198" s="141"/>
      <c r="M198" s="141"/>
      <c r="N198" s="141"/>
      <c r="O198" s="141"/>
      <c r="P198" s="142"/>
      <c r="Q198" s="143"/>
      <c r="R198" s="6"/>
      <c r="S198" s="6"/>
      <c r="T198" s="6"/>
      <c r="U198" s="6"/>
      <c r="V198" s="6"/>
      <c r="W198" s="6"/>
      <c r="X198" s="6"/>
      <c r="Y198" s="6"/>
      <c r="Z198" s="6"/>
      <c r="AA198" s="6"/>
      <c r="AB198" s="6"/>
      <c r="AC198" s="6"/>
    </row>
    <row r="199" spans="2:29" ht="15.75">
      <c r="B199" s="140"/>
      <c r="C199" s="141"/>
      <c r="D199" s="141"/>
      <c r="E199" s="141"/>
      <c r="F199" s="141"/>
      <c r="G199" s="141"/>
      <c r="H199" s="141"/>
      <c r="I199" s="141"/>
      <c r="J199" s="141"/>
      <c r="K199" s="141"/>
      <c r="L199" s="141"/>
      <c r="M199" s="141"/>
      <c r="N199" s="141"/>
      <c r="O199" s="141"/>
      <c r="P199" s="142"/>
      <c r="Q199" s="143"/>
      <c r="R199" s="6"/>
      <c r="S199" s="6"/>
      <c r="T199" s="6"/>
      <c r="U199" s="6"/>
      <c r="V199" s="6"/>
      <c r="W199" s="6"/>
      <c r="X199" s="6"/>
      <c r="Y199" s="6"/>
      <c r="Z199" s="6"/>
      <c r="AA199" s="6"/>
      <c r="AB199" s="6"/>
      <c r="AC199" s="6"/>
    </row>
    <row r="200" spans="2:29" ht="15.75">
      <c r="B200" s="140"/>
      <c r="C200" s="141"/>
      <c r="D200" s="141"/>
      <c r="E200" s="141"/>
      <c r="F200" s="141"/>
      <c r="G200" s="141"/>
      <c r="H200" s="141"/>
      <c r="I200" s="141"/>
      <c r="J200" s="141"/>
      <c r="K200" s="141"/>
      <c r="L200" s="141"/>
      <c r="M200" s="141"/>
      <c r="N200" s="141"/>
      <c r="O200" s="141"/>
      <c r="P200" s="142"/>
      <c r="Q200" s="143"/>
      <c r="R200" s="6"/>
      <c r="S200" s="6"/>
      <c r="T200" s="6"/>
      <c r="U200" s="6"/>
      <c r="V200" s="6"/>
      <c r="W200" s="6"/>
      <c r="X200" s="6"/>
      <c r="Y200" s="6"/>
      <c r="Z200" s="6"/>
      <c r="AA200" s="6"/>
      <c r="AB200" s="6"/>
      <c r="AC200" s="6"/>
    </row>
    <row r="201" spans="2:29" ht="15.75">
      <c r="B201" s="140"/>
      <c r="C201" s="141"/>
      <c r="D201" s="141"/>
      <c r="E201" s="141"/>
      <c r="F201" s="141"/>
      <c r="G201" s="141"/>
      <c r="H201" s="141"/>
      <c r="I201" s="141"/>
      <c r="J201" s="141"/>
      <c r="K201" s="141"/>
      <c r="L201" s="141"/>
      <c r="M201" s="141"/>
      <c r="N201" s="141"/>
      <c r="O201" s="141"/>
      <c r="P201" s="142"/>
      <c r="Q201" s="143"/>
      <c r="R201" s="6"/>
      <c r="S201" s="6"/>
      <c r="T201" s="6"/>
      <c r="U201" s="6"/>
      <c r="V201" s="6"/>
      <c r="W201" s="6"/>
      <c r="X201" s="6"/>
      <c r="Y201" s="6"/>
      <c r="Z201" s="6"/>
      <c r="AA201" s="6"/>
      <c r="AB201" s="6"/>
      <c r="AC201" s="6"/>
    </row>
    <row r="202" spans="2:29" ht="15.75">
      <c r="B202" s="140"/>
      <c r="C202" s="141"/>
      <c r="D202" s="141"/>
      <c r="E202" s="141"/>
      <c r="F202" s="141"/>
      <c r="G202" s="141"/>
      <c r="H202" s="141"/>
      <c r="I202" s="141"/>
      <c r="J202" s="141"/>
      <c r="K202" s="141"/>
      <c r="L202" s="141"/>
      <c r="M202" s="141"/>
      <c r="N202" s="141"/>
      <c r="O202" s="141"/>
      <c r="P202" s="142"/>
      <c r="Q202" s="143"/>
      <c r="R202" s="6"/>
      <c r="S202" s="6"/>
      <c r="T202" s="6"/>
      <c r="U202" s="6"/>
      <c r="V202" s="6"/>
      <c r="W202" s="6"/>
      <c r="X202" s="6"/>
      <c r="Y202" s="6"/>
      <c r="Z202" s="6"/>
      <c r="AA202" s="6"/>
      <c r="AB202" s="6"/>
      <c r="AC202" s="6"/>
    </row>
    <row r="203" spans="2:29" ht="15.75">
      <c r="B203" s="140"/>
      <c r="C203" s="141"/>
      <c r="D203" s="141"/>
      <c r="E203" s="141"/>
      <c r="F203" s="141"/>
      <c r="G203" s="141"/>
      <c r="H203" s="141"/>
      <c r="I203" s="141"/>
      <c r="J203" s="141"/>
      <c r="K203" s="141"/>
      <c r="L203" s="141"/>
      <c r="M203" s="141"/>
      <c r="N203" s="141"/>
      <c r="O203" s="141"/>
      <c r="P203" s="142"/>
      <c r="Q203" s="143"/>
      <c r="R203" s="6"/>
      <c r="S203" s="6"/>
      <c r="T203" s="6"/>
      <c r="U203" s="6"/>
      <c r="V203" s="6"/>
      <c r="W203" s="6"/>
      <c r="X203" s="6"/>
      <c r="Y203" s="6"/>
      <c r="Z203" s="6"/>
      <c r="AA203" s="6"/>
      <c r="AB203" s="6"/>
      <c r="AC203" s="6"/>
    </row>
    <row r="204" spans="2:29" ht="15.75">
      <c r="B204" s="140"/>
      <c r="C204" s="141"/>
      <c r="D204" s="141"/>
      <c r="E204" s="141"/>
      <c r="F204" s="141"/>
      <c r="G204" s="141"/>
      <c r="H204" s="141"/>
      <c r="I204" s="141"/>
      <c r="J204" s="141"/>
      <c r="K204" s="141"/>
      <c r="L204" s="141"/>
      <c r="M204" s="141"/>
      <c r="N204" s="141"/>
      <c r="O204" s="141"/>
      <c r="P204" s="142"/>
      <c r="Q204" s="143"/>
      <c r="R204" s="6"/>
      <c r="S204" s="6"/>
      <c r="T204" s="6"/>
      <c r="U204" s="6"/>
      <c r="V204" s="6"/>
      <c r="W204" s="6"/>
      <c r="X204" s="6"/>
      <c r="Y204" s="6"/>
      <c r="Z204" s="6"/>
      <c r="AA204" s="6"/>
      <c r="AB204" s="6"/>
      <c r="AC204" s="6"/>
    </row>
    <row r="205" spans="2:29" ht="15.75">
      <c r="B205" s="140"/>
      <c r="C205" s="141"/>
      <c r="D205" s="141"/>
      <c r="E205" s="141"/>
      <c r="F205" s="141"/>
      <c r="G205" s="141"/>
      <c r="H205" s="141"/>
      <c r="I205" s="141"/>
      <c r="J205" s="141"/>
      <c r="K205" s="141"/>
      <c r="L205" s="141"/>
      <c r="M205" s="141"/>
      <c r="N205" s="141"/>
      <c r="O205" s="141"/>
      <c r="P205" s="142"/>
      <c r="Q205" s="143"/>
      <c r="R205" s="6"/>
      <c r="S205" s="6"/>
      <c r="T205" s="6"/>
      <c r="U205" s="6"/>
      <c r="V205" s="6"/>
      <c r="W205" s="6"/>
      <c r="X205" s="6"/>
      <c r="Y205" s="6"/>
      <c r="Z205" s="6"/>
      <c r="AA205" s="6"/>
      <c r="AB205" s="6"/>
      <c r="AC205" s="6"/>
    </row>
    <row r="206" spans="2:29" ht="15.75">
      <c r="B206" s="140"/>
      <c r="C206" s="141"/>
      <c r="D206" s="141"/>
      <c r="E206" s="141"/>
      <c r="F206" s="141"/>
      <c r="G206" s="141"/>
      <c r="H206" s="141"/>
      <c r="I206" s="141"/>
      <c r="J206" s="141"/>
      <c r="K206" s="141"/>
      <c r="L206" s="141"/>
      <c r="M206" s="141"/>
      <c r="N206" s="141"/>
      <c r="O206" s="141"/>
      <c r="P206" s="142"/>
      <c r="Q206" s="143"/>
      <c r="R206" s="6"/>
      <c r="S206" s="6"/>
      <c r="T206" s="6"/>
      <c r="U206" s="6"/>
      <c r="V206" s="6"/>
      <c r="W206" s="6"/>
      <c r="X206" s="6"/>
      <c r="Y206" s="6"/>
      <c r="Z206" s="6"/>
      <c r="AA206" s="6"/>
      <c r="AB206" s="6"/>
      <c r="AC206" s="6"/>
    </row>
    <row r="207" spans="2:29" ht="15.75">
      <c r="B207" s="140"/>
      <c r="C207" s="141"/>
      <c r="D207" s="141"/>
      <c r="E207" s="141"/>
      <c r="F207" s="141"/>
      <c r="G207" s="141"/>
      <c r="H207" s="141"/>
      <c r="I207" s="141"/>
      <c r="J207" s="141"/>
      <c r="K207" s="141"/>
      <c r="L207" s="141"/>
      <c r="M207" s="141"/>
      <c r="N207" s="141"/>
      <c r="O207" s="141"/>
      <c r="P207" s="142"/>
      <c r="Q207" s="143"/>
      <c r="R207" s="6"/>
      <c r="S207" s="6"/>
      <c r="T207" s="6"/>
      <c r="U207" s="6"/>
      <c r="V207" s="6"/>
      <c r="W207" s="6"/>
      <c r="X207" s="6"/>
      <c r="Y207" s="6"/>
      <c r="Z207" s="6"/>
      <c r="AA207" s="6"/>
      <c r="AB207" s="6"/>
      <c r="AC207" s="6"/>
    </row>
    <row r="208" spans="2:29" ht="15.75">
      <c r="B208" s="140"/>
      <c r="C208" s="141"/>
      <c r="D208" s="141"/>
      <c r="E208" s="141"/>
      <c r="F208" s="141"/>
      <c r="G208" s="141"/>
      <c r="H208" s="141"/>
      <c r="I208" s="141"/>
      <c r="J208" s="141"/>
      <c r="K208" s="141"/>
      <c r="L208" s="141"/>
      <c r="M208" s="141"/>
      <c r="N208" s="141"/>
      <c r="O208" s="141"/>
      <c r="P208" s="142"/>
      <c r="Q208" s="143"/>
      <c r="R208" s="6"/>
      <c r="S208" s="6"/>
      <c r="T208" s="6"/>
      <c r="U208" s="6"/>
      <c r="V208" s="6"/>
      <c r="W208" s="6"/>
      <c r="X208" s="6"/>
      <c r="Y208" s="6"/>
      <c r="Z208" s="6"/>
      <c r="AA208" s="6"/>
      <c r="AB208" s="6"/>
      <c r="AC208" s="6"/>
    </row>
    <row r="209" spans="2:29" ht="15.75">
      <c r="B209" s="140"/>
      <c r="C209" s="141"/>
      <c r="D209" s="141"/>
      <c r="E209" s="141"/>
      <c r="F209" s="141"/>
      <c r="G209" s="141"/>
      <c r="H209" s="141"/>
      <c r="I209" s="141"/>
      <c r="J209" s="141"/>
      <c r="K209" s="141"/>
      <c r="L209" s="141"/>
      <c r="M209" s="141"/>
      <c r="N209" s="141"/>
      <c r="O209" s="141"/>
      <c r="P209" s="142"/>
      <c r="Q209" s="143"/>
      <c r="R209" s="6"/>
      <c r="S209" s="6"/>
      <c r="T209" s="6"/>
      <c r="U209" s="6"/>
      <c r="V209" s="6"/>
      <c r="W209" s="6"/>
      <c r="X209" s="6"/>
      <c r="Y209" s="6"/>
      <c r="Z209" s="6"/>
      <c r="AA209" s="6"/>
      <c r="AB209" s="6"/>
      <c r="AC209" s="6"/>
    </row>
    <row r="210" spans="2:29" ht="15.75">
      <c r="B210" s="140"/>
      <c r="C210" s="141"/>
      <c r="D210" s="141"/>
      <c r="E210" s="141"/>
      <c r="F210" s="141"/>
      <c r="G210" s="141"/>
      <c r="H210" s="141"/>
      <c r="I210" s="141"/>
      <c r="J210" s="141"/>
      <c r="K210" s="141"/>
      <c r="L210" s="141"/>
      <c r="M210" s="141"/>
      <c r="N210" s="141"/>
      <c r="O210" s="141"/>
      <c r="P210" s="142"/>
      <c r="Q210" s="143"/>
      <c r="R210" s="6"/>
      <c r="S210" s="6"/>
      <c r="T210" s="6"/>
      <c r="U210" s="6"/>
      <c r="V210" s="6"/>
      <c r="W210" s="6"/>
      <c r="X210" s="6"/>
      <c r="Y210" s="6"/>
      <c r="Z210" s="6"/>
      <c r="AA210" s="6"/>
      <c r="AB210" s="6"/>
      <c r="AC210" s="6"/>
    </row>
    <row r="211" spans="2:29" ht="15.75">
      <c r="B211" s="140"/>
      <c r="C211" s="141"/>
      <c r="D211" s="141"/>
      <c r="E211" s="141"/>
      <c r="F211" s="141"/>
      <c r="G211" s="141"/>
      <c r="H211" s="141"/>
      <c r="I211" s="141"/>
      <c r="J211" s="141"/>
      <c r="K211" s="141"/>
      <c r="L211" s="141"/>
      <c r="M211" s="141"/>
      <c r="N211" s="141"/>
      <c r="O211" s="141"/>
      <c r="P211" s="142"/>
      <c r="Q211" s="143"/>
      <c r="R211" s="6"/>
      <c r="S211" s="6"/>
      <c r="T211" s="6"/>
      <c r="U211" s="6"/>
      <c r="V211" s="6"/>
      <c r="W211" s="6"/>
      <c r="X211" s="6"/>
      <c r="Y211" s="6"/>
      <c r="Z211" s="6"/>
      <c r="AA211" s="6"/>
      <c r="AB211" s="6"/>
      <c r="AC211" s="6"/>
    </row>
    <row r="212" spans="2:29" ht="15.75">
      <c r="B212" s="140"/>
      <c r="C212" s="141"/>
      <c r="D212" s="141"/>
      <c r="E212" s="141"/>
      <c r="F212" s="141"/>
      <c r="G212" s="141"/>
      <c r="H212" s="141"/>
      <c r="I212" s="141"/>
      <c r="J212" s="141"/>
      <c r="K212" s="141"/>
      <c r="L212" s="141"/>
      <c r="M212" s="141"/>
      <c r="N212" s="141"/>
      <c r="O212" s="141"/>
      <c r="P212" s="142"/>
      <c r="Q212" s="143"/>
      <c r="R212" s="6"/>
      <c r="S212" s="6"/>
      <c r="T212" s="6"/>
      <c r="U212" s="6"/>
      <c r="V212" s="6"/>
      <c r="W212" s="6"/>
      <c r="X212" s="6"/>
      <c r="Y212" s="6"/>
      <c r="Z212" s="6"/>
      <c r="AA212" s="6"/>
      <c r="AB212" s="6"/>
      <c r="AC212" s="6"/>
    </row>
    <row r="213" spans="2:29" ht="15.75">
      <c r="B213" s="140"/>
      <c r="C213" s="141"/>
      <c r="D213" s="141"/>
      <c r="E213" s="141"/>
      <c r="F213" s="141"/>
      <c r="G213" s="141"/>
      <c r="H213" s="141"/>
      <c r="I213" s="141"/>
      <c r="J213" s="141"/>
      <c r="K213" s="141"/>
      <c r="L213" s="141"/>
      <c r="M213" s="141"/>
      <c r="N213" s="141"/>
      <c r="O213" s="141"/>
      <c r="P213" s="142"/>
      <c r="Q213" s="143"/>
      <c r="R213" s="6"/>
      <c r="S213" s="6"/>
      <c r="T213" s="6"/>
      <c r="U213" s="6"/>
      <c r="V213" s="6"/>
      <c r="W213" s="6"/>
      <c r="X213" s="6"/>
      <c r="Y213" s="6"/>
      <c r="Z213" s="6"/>
      <c r="AA213" s="6"/>
      <c r="AB213" s="6"/>
      <c r="AC213" s="6"/>
    </row>
    <row r="214" spans="2:29" ht="15.75">
      <c r="B214" s="140"/>
      <c r="C214" s="141"/>
      <c r="D214" s="141"/>
      <c r="E214" s="141"/>
      <c r="F214" s="141"/>
      <c r="G214" s="141"/>
      <c r="H214" s="141"/>
      <c r="I214" s="141"/>
      <c r="J214" s="141"/>
      <c r="K214" s="141"/>
      <c r="L214" s="141"/>
      <c r="M214" s="141"/>
      <c r="N214" s="141"/>
      <c r="O214" s="141"/>
      <c r="P214" s="142"/>
      <c r="Q214" s="143"/>
      <c r="R214" s="6"/>
      <c r="S214" s="6"/>
      <c r="T214" s="6"/>
      <c r="U214" s="6"/>
      <c r="V214" s="6"/>
      <c r="W214" s="6"/>
      <c r="X214" s="6"/>
      <c r="Y214" s="6"/>
      <c r="Z214" s="6"/>
      <c r="AA214" s="6"/>
      <c r="AB214" s="6"/>
      <c r="AC214" s="6"/>
    </row>
    <row r="215" spans="2:29" ht="15.75">
      <c r="B215" s="140"/>
      <c r="C215" s="141"/>
      <c r="D215" s="141"/>
      <c r="E215" s="141"/>
      <c r="F215" s="141"/>
      <c r="G215" s="141"/>
      <c r="H215" s="141"/>
      <c r="I215" s="141"/>
      <c r="J215" s="141"/>
      <c r="K215" s="141"/>
      <c r="L215" s="141"/>
      <c r="M215" s="141"/>
      <c r="N215" s="141"/>
      <c r="O215" s="141"/>
      <c r="P215" s="142"/>
      <c r="Q215" s="143"/>
      <c r="R215" s="6"/>
      <c r="S215" s="6"/>
      <c r="T215" s="6"/>
      <c r="U215" s="6"/>
      <c r="V215" s="6"/>
      <c r="W215" s="6"/>
      <c r="X215" s="6"/>
      <c r="Y215" s="6"/>
      <c r="Z215" s="6"/>
      <c r="AA215" s="6"/>
      <c r="AB215" s="6"/>
      <c r="AC215" s="6"/>
    </row>
    <row r="216" spans="2:29" ht="15.75">
      <c r="B216" s="140"/>
      <c r="C216" s="141"/>
      <c r="D216" s="141"/>
      <c r="E216" s="141"/>
      <c r="F216" s="141"/>
      <c r="G216" s="141"/>
      <c r="H216" s="141"/>
      <c r="I216" s="141"/>
      <c r="J216" s="141"/>
      <c r="K216" s="141"/>
      <c r="L216" s="141"/>
      <c r="M216" s="141"/>
      <c r="N216" s="141"/>
      <c r="O216" s="141"/>
      <c r="P216" s="142"/>
      <c r="Q216" s="143"/>
      <c r="R216" s="6"/>
      <c r="S216" s="6"/>
      <c r="T216" s="6"/>
      <c r="U216" s="6"/>
      <c r="V216" s="6"/>
      <c r="W216" s="6"/>
      <c r="X216" s="6"/>
      <c r="Y216" s="6"/>
      <c r="Z216" s="6"/>
      <c r="AA216" s="6"/>
      <c r="AB216" s="6"/>
      <c r="AC216" s="6"/>
    </row>
    <row r="217" spans="2:29" ht="15.75">
      <c r="B217" s="140"/>
      <c r="C217" s="141"/>
      <c r="D217" s="141"/>
      <c r="E217" s="141"/>
      <c r="F217" s="141"/>
      <c r="G217" s="141"/>
      <c r="H217" s="141"/>
      <c r="I217" s="141"/>
      <c r="J217" s="141"/>
      <c r="K217" s="141"/>
      <c r="L217" s="141"/>
      <c r="M217" s="141"/>
      <c r="N217" s="141"/>
      <c r="O217" s="141"/>
      <c r="P217" s="142"/>
      <c r="Q217" s="143"/>
      <c r="R217" s="6"/>
      <c r="S217" s="6"/>
      <c r="T217" s="6"/>
      <c r="U217" s="6"/>
      <c r="V217" s="6"/>
      <c r="W217" s="6"/>
      <c r="X217" s="6"/>
      <c r="Y217" s="6"/>
      <c r="Z217" s="6"/>
      <c r="AA217" s="6"/>
      <c r="AB217" s="6"/>
      <c r="AC217" s="6"/>
    </row>
    <row r="218" spans="2:29" ht="15.75">
      <c r="B218" s="140"/>
      <c r="C218" s="141"/>
      <c r="D218" s="141"/>
      <c r="E218" s="141"/>
      <c r="F218" s="141"/>
      <c r="G218" s="141"/>
      <c r="H218" s="141"/>
      <c r="I218" s="141"/>
      <c r="J218" s="141"/>
      <c r="K218" s="141"/>
      <c r="L218" s="141"/>
      <c r="M218" s="141"/>
      <c r="N218" s="141"/>
      <c r="O218" s="141"/>
      <c r="P218" s="142"/>
      <c r="Q218" s="143"/>
      <c r="R218" s="6"/>
      <c r="S218" s="6"/>
      <c r="T218" s="6"/>
      <c r="U218" s="6"/>
      <c r="V218" s="6"/>
      <c r="W218" s="6"/>
      <c r="X218" s="6"/>
      <c r="Y218" s="6"/>
      <c r="Z218" s="6"/>
      <c r="AA218" s="6"/>
      <c r="AB218" s="6"/>
      <c r="AC218" s="6"/>
    </row>
    <row r="219" spans="2:29" ht="15.75">
      <c r="B219" s="140"/>
      <c r="C219" s="141"/>
      <c r="D219" s="141"/>
      <c r="E219" s="141"/>
      <c r="F219" s="141"/>
      <c r="G219" s="141"/>
      <c r="H219" s="141"/>
      <c r="I219" s="141"/>
      <c r="J219" s="141"/>
      <c r="K219" s="141"/>
      <c r="L219" s="141"/>
      <c r="M219" s="141"/>
      <c r="N219" s="141"/>
      <c r="O219" s="141"/>
      <c r="P219" s="142"/>
      <c r="Q219" s="143"/>
      <c r="R219" s="6"/>
      <c r="S219" s="6"/>
      <c r="T219" s="6"/>
      <c r="U219" s="6"/>
      <c r="V219" s="6"/>
      <c r="W219" s="6"/>
      <c r="X219" s="6"/>
      <c r="Y219" s="6"/>
      <c r="Z219" s="6"/>
      <c r="AA219" s="6"/>
      <c r="AB219" s="6"/>
      <c r="AC219" s="6"/>
    </row>
    <row r="220" spans="2:29" ht="15.75">
      <c r="B220" s="140"/>
      <c r="C220" s="141"/>
      <c r="D220" s="141"/>
      <c r="E220" s="141"/>
      <c r="F220" s="141"/>
      <c r="G220" s="141"/>
      <c r="H220" s="141"/>
      <c r="I220" s="141"/>
      <c r="J220" s="141"/>
      <c r="K220" s="141"/>
      <c r="L220" s="141"/>
      <c r="M220" s="141"/>
      <c r="N220" s="141"/>
      <c r="O220" s="141"/>
      <c r="P220" s="142"/>
      <c r="Q220" s="143"/>
      <c r="R220" s="6"/>
      <c r="S220" s="6"/>
      <c r="T220" s="6"/>
      <c r="U220" s="6"/>
      <c r="V220" s="6"/>
      <c r="W220" s="6"/>
      <c r="X220" s="6"/>
      <c r="Y220" s="6"/>
      <c r="Z220" s="6"/>
      <c r="AA220" s="6"/>
      <c r="AB220" s="6"/>
      <c r="AC220" s="6"/>
    </row>
    <row r="221" spans="2:29" ht="15.75">
      <c r="B221" s="140"/>
      <c r="C221" s="141"/>
      <c r="D221" s="141"/>
      <c r="E221" s="141"/>
      <c r="F221" s="141"/>
      <c r="G221" s="141"/>
      <c r="H221" s="141"/>
      <c r="I221" s="141"/>
      <c r="J221" s="141"/>
      <c r="K221" s="141"/>
      <c r="L221" s="141"/>
      <c r="M221" s="141"/>
      <c r="N221" s="141"/>
      <c r="O221" s="141"/>
      <c r="P221" s="142"/>
      <c r="Q221" s="143"/>
      <c r="R221" s="6"/>
      <c r="S221" s="6"/>
      <c r="T221" s="6"/>
      <c r="U221" s="6"/>
      <c r="V221" s="6"/>
      <c r="W221" s="6"/>
      <c r="X221" s="6"/>
      <c r="Y221" s="6"/>
      <c r="Z221" s="6"/>
      <c r="AA221" s="6"/>
      <c r="AB221" s="6"/>
      <c r="AC221" s="6"/>
    </row>
    <row r="222" spans="2:29" ht="15.75">
      <c r="B222" s="140"/>
      <c r="C222" s="141"/>
      <c r="D222" s="141"/>
      <c r="E222" s="141"/>
      <c r="F222" s="141"/>
      <c r="G222" s="141"/>
      <c r="H222" s="141"/>
      <c r="I222" s="141"/>
      <c r="J222" s="141"/>
      <c r="K222" s="141"/>
      <c r="L222" s="141"/>
      <c r="M222" s="141"/>
      <c r="N222" s="141"/>
      <c r="O222" s="141"/>
      <c r="P222" s="142"/>
      <c r="Q222" s="143"/>
      <c r="R222" s="6"/>
      <c r="S222" s="6"/>
      <c r="T222" s="6"/>
      <c r="U222" s="6"/>
      <c r="V222" s="6"/>
      <c r="W222" s="6"/>
      <c r="X222" s="6"/>
      <c r="Y222" s="6"/>
      <c r="Z222" s="6"/>
      <c r="AA222" s="6"/>
      <c r="AB222" s="6"/>
      <c r="AC222" s="6"/>
    </row>
    <row r="223" spans="2:29" ht="15.75">
      <c r="B223" s="140"/>
      <c r="C223" s="141"/>
      <c r="D223" s="141"/>
      <c r="E223" s="141"/>
      <c r="F223" s="141"/>
      <c r="G223" s="141"/>
      <c r="H223" s="141"/>
      <c r="I223" s="141"/>
      <c r="J223" s="141"/>
      <c r="K223" s="141"/>
      <c r="L223" s="141"/>
      <c r="M223" s="141"/>
      <c r="N223" s="141"/>
      <c r="O223" s="141"/>
      <c r="P223" s="142"/>
      <c r="Q223" s="143"/>
      <c r="R223" s="6"/>
      <c r="S223" s="6"/>
      <c r="T223" s="6"/>
      <c r="U223" s="6"/>
      <c r="V223" s="6"/>
      <c r="W223" s="6"/>
      <c r="X223" s="6"/>
      <c r="Y223" s="6"/>
      <c r="Z223" s="6"/>
      <c r="AA223" s="6"/>
      <c r="AB223" s="6"/>
      <c r="AC223" s="6"/>
    </row>
    <row r="224" spans="2:29" ht="15.75">
      <c r="B224" s="140"/>
      <c r="C224" s="141"/>
      <c r="D224" s="141"/>
      <c r="E224" s="141"/>
      <c r="F224" s="141"/>
      <c r="G224" s="141"/>
      <c r="H224" s="141"/>
      <c r="I224" s="141"/>
      <c r="J224" s="141"/>
      <c r="K224" s="141"/>
      <c r="L224" s="141"/>
      <c r="M224" s="141"/>
      <c r="N224" s="141"/>
      <c r="O224" s="141"/>
      <c r="P224" s="142"/>
      <c r="Q224" s="143"/>
      <c r="R224" s="6"/>
      <c r="S224" s="6"/>
      <c r="T224" s="6"/>
      <c r="U224" s="6"/>
      <c r="V224" s="6"/>
      <c r="W224" s="6"/>
      <c r="X224" s="6"/>
      <c r="Y224" s="6"/>
      <c r="Z224" s="6"/>
      <c r="AA224" s="6"/>
      <c r="AB224" s="6"/>
      <c r="AC224" s="6"/>
    </row>
    <row r="225" spans="2:29" ht="15.75">
      <c r="B225" s="140"/>
      <c r="C225" s="141"/>
      <c r="D225" s="141"/>
      <c r="E225" s="141"/>
      <c r="F225" s="141"/>
      <c r="G225" s="141"/>
      <c r="H225" s="141"/>
      <c r="I225" s="141"/>
      <c r="J225" s="141"/>
      <c r="K225" s="141"/>
      <c r="L225" s="141"/>
      <c r="M225" s="141"/>
      <c r="N225" s="141"/>
      <c r="O225" s="141"/>
      <c r="P225" s="142"/>
      <c r="Q225" s="143"/>
      <c r="R225" s="6"/>
      <c r="S225" s="6"/>
      <c r="T225" s="6"/>
      <c r="U225" s="6"/>
      <c r="V225" s="6"/>
      <c r="W225" s="6"/>
      <c r="X225" s="6"/>
      <c r="Y225" s="6"/>
      <c r="Z225" s="6"/>
      <c r="AA225" s="6"/>
      <c r="AB225" s="6"/>
      <c r="AC225" s="6"/>
    </row>
    <row r="226" spans="2:29" ht="15.75">
      <c r="B226" s="140"/>
      <c r="C226" s="141"/>
      <c r="D226" s="141"/>
      <c r="E226" s="141"/>
      <c r="F226" s="141"/>
      <c r="G226" s="141"/>
      <c r="H226" s="141"/>
      <c r="I226" s="141"/>
      <c r="J226" s="141"/>
      <c r="K226" s="141"/>
      <c r="L226" s="141"/>
      <c r="M226" s="141"/>
      <c r="N226" s="141"/>
      <c r="O226" s="141"/>
      <c r="P226" s="142"/>
      <c r="Q226" s="143"/>
      <c r="R226" s="6"/>
      <c r="S226" s="6"/>
      <c r="T226" s="6"/>
      <c r="U226" s="6"/>
      <c r="V226" s="6"/>
      <c r="W226" s="6"/>
      <c r="X226" s="6"/>
      <c r="Y226" s="6"/>
      <c r="Z226" s="6"/>
      <c r="AA226" s="6"/>
      <c r="AB226" s="6"/>
      <c r="AC226" s="6"/>
    </row>
    <row r="227" spans="2:29" ht="15.75">
      <c r="B227" s="140"/>
      <c r="C227" s="141"/>
      <c r="D227" s="141"/>
      <c r="E227" s="141"/>
      <c r="F227" s="141"/>
      <c r="G227" s="141"/>
      <c r="H227" s="141"/>
      <c r="I227" s="141"/>
      <c r="J227" s="141"/>
      <c r="K227" s="141"/>
      <c r="L227" s="141"/>
      <c r="M227" s="141"/>
      <c r="N227" s="141"/>
      <c r="O227" s="141"/>
      <c r="P227" s="142"/>
      <c r="Q227" s="143"/>
      <c r="R227" s="6"/>
      <c r="S227" s="6"/>
      <c r="T227" s="6"/>
      <c r="U227" s="6"/>
      <c r="V227" s="6"/>
      <c r="W227" s="6"/>
      <c r="X227" s="6"/>
      <c r="Y227" s="6"/>
      <c r="Z227" s="6"/>
      <c r="AA227" s="6"/>
      <c r="AB227" s="6"/>
      <c r="AC227" s="6"/>
    </row>
    <row r="228" spans="2:29" ht="15.75">
      <c r="B228" s="140"/>
      <c r="C228" s="141"/>
      <c r="D228" s="141"/>
      <c r="E228" s="141"/>
      <c r="F228" s="141"/>
      <c r="G228" s="141"/>
      <c r="H228" s="141"/>
      <c r="I228" s="141"/>
      <c r="J228" s="141"/>
      <c r="K228" s="141"/>
      <c r="L228" s="141"/>
      <c r="M228" s="141"/>
      <c r="N228" s="141"/>
      <c r="O228" s="141"/>
      <c r="P228" s="142"/>
      <c r="Q228" s="143"/>
      <c r="R228" s="6"/>
      <c r="S228" s="6"/>
      <c r="T228" s="6"/>
      <c r="U228" s="6"/>
      <c r="V228" s="6"/>
      <c r="W228" s="6"/>
      <c r="X228" s="6"/>
      <c r="Y228" s="6"/>
      <c r="Z228" s="6"/>
      <c r="AA228" s="6"/>
      <c r="AB228" s="6"/>
      <c r="AC228" s="6"/>
    </row>
    <row r="229" spans="2:29" ht="15.75">
      <c r="B229" s="140"/>
      <c r="C229" s="141"/>
      <c r="D229" s="141"/>
      <c r="E229" s="141"/>
      <c r="F229" s="141"/>
      <c r="G229" s="141"/>
      <c r="H229" s="141"/>
      <c r="I229" s="141"/>
      <c r="J229" s="141"/>
      <c r="K229" s="141"/>
      <c r="L229" s="141"/>
      <c r="M229" s="141"/>
      <c r="N229" s="141"/>
      <c r="O229" s="141"/>
      <c r="P229" s="142"/>
      <c r="Q229" s="143"/>
      <c r="R229" s="6"/>
      <c r="S229" s="6"/>
      <c r="T229" s="6"/>
      <c r="U229" s="6"/>
      <c r="V229" s="6"/>
      <c r="W229" s="6"/>
      <c r="X229" s="6"/>
      <c r="Y229" s="6"/>
      <c r="Z229" s="6"/>
      <c r="AA229" s="6"/>
      <c r="AB229" s="6"/>
      <c r="AC229" s="6"/>
    </row>
    <row r="230" spans="2:29" ht="15.75">
      <c r="B230" s="140"/>
      <c r="C230" s="141"/>
      <c r="D230" s="141"/>
      <c r="E230" s="141"/>
      <c r="F230" s="141"/>
      <c r="G230" s="141"/>
      <c r="H230" s="141"/>
      <c r="I230" s="141"/>
      <c r="J230" s="141"/>
      <c r="K230" s="141"/>
      <c r="L230" s="141"/>
      <c r="M230" s="141"/>
      <c r="N230" s="141"/>
      <c r="O230" s="141"/>
      <c r="P230" s="142"/>
      <c r="Q230" s="143"/>
      <c r="R230" s="6"/>
      <c r="S230" s="6"/>
      <c r="T230" s="6"/>
      <c r="U230" s="6"/>
      <c r="V230" s="6"/>
      <c r="W230" s="6"/>
      <c r="X230" s="6"/>
      <c r="Y230" s="6"/>
      <c r="Z230" s="6"/>
      <c r="AA230" s="6"/>
      <c r="AB230" s="6"/>
      <c r="AC230" s="6"/>
    </row>
    <row r="231" spans="2:29" ht="15.75">
      <c r="B231" s="140"/>
      <c r="C231" s="141"/>
      <c r="D231" s="141"/>
      <c r="E231" s="141"/>
      <c r="F231" s="141"/>
      <c r="G231" s="141"/>
      <c r="H231" s="141"/>
      <c r="I231" s="141"/>
      <c r="J231" s="141"/>
      <c r="K231" s="141"/>
      <c r="L231" s="141"/>
      <c r="M231" s="141"/>
      <c r="N231" s="141"/>
      <c r="O231" s="141"/>
      <c r="P231" s="142"/>
      <c r="Q231" s="143"/>
      <c r="R231" s="6"/>
      <c r="S231" s="6"/>
      <c r="T231" s="6"/>
      <c r="U231" s="6"/>
      <c r="V231" s="6"/>
      <c r="W231" s="6"/>
      <c r="X231" s="6"/>
      <c r="Y231" s="6"/>
      <c r="Z231" s="6"/>
      <c r="AA231" s="6"/>
      <c r="AB231" s="6"/>
      <c r="AC231" s="6"/>
    </row>
    <row r="232" spans="2:29" ht="15.75">
      <c r="B232" s="140"/>
      <c r="C232" s="141"/>
      <c r="D232" s="141"/>
      <c r="E232" s="141"/>
      <c r="F232" s="141"/>
      <c r="G232" s="141"/>
      <c r="H232" s="141"/>
      <c r="I232" s="141"/>
      <c r="J232" s="141"/>
      <c r="K232" s="141"/>
      <c r="L232" s="141"/>
      <c r="M232" s="141"/>
      <c r="N232" s="141"/>
      <c r="O232" s="141"/>
      <c r="P232" s="142"/>
      <c r="Q232" s="143"/>
      <c r="R232" s="6"/>
      <c r="S232" s="6"/>
      <c r="T232" s="6"/>
      <c r="U232" s="6"/>
      <c r="V232" s="6"/>
      <c r="W232" s="6"/>
      <c r="X232" s="6"/>
      <c r="Y232" s="6"/>
      <c r="Z232" s="6"/>
      <c r="AA232" s="6"/>
      <c r="AB232" s="6"/>
      <c r="AC232" s="6"/>
    </row>
    <row r="233" spans="2:29" ht="15.75">
      <c r="B233" s="140"/>
      <c r="C233" s="141"/>
      <c r="D233" s="141"/>
      <c r="E233" s="141"/>
      <c r="F233" s="141"/>
      <c r="G233" s="141"/>
      <c r="H233" s="141"/>
      <c r="I233" s="141"/>
      <c r="J233" s="141"/>
      <c r="K233" s="141"/>
      <c r="L233" s="141"/>
      <c r="M233" s="141"/>
      <c r="N233" s="141"/>
      <c r="O233" s="141"/>
      <c r="P233" s="142"/>
      <c r="Q233" s="143"/>
      <c r="R233" s="6"/>
      <c r="S233" s="6"/>
      <c r="T233" s="6"/>
      <c r="U233" s="6"/>
      <c r="V233" s="6"/>
      <c r="W233" s="6"/>
      <c r="X233" s="6"/>
      <c r="Y233" s="6"/>
      <c r="Z233" s="6"/>
      <c r="AA233" s="6"/>
      <c r="AB233" s="6"/>
      <c r="AC233" s="6"/>
    </row>
    <row r="234" spans="2:29" ht="15.75">
      <c r="B234" s="140"/>
      <c r="C234" s="141"/>
      <c r="D234" s="141"/>
      <c r="E234" s="141"/>
      <c r="F234" s="141"/>
      <c r="G234" s="141"/>
      <c r="H234" s="141"/>
      <c r="I234" s="141"/>
      <c r="J234" s="141"/>
      <c r="K234" s="141"/>
      <c r="L234" s="141"/>
      <c r="M234" s="141"/>
      <c r="N234" s="141"/>
      <c r="O234" s="141"/>
      <c r="P234" s="142"/>
      <c r="Q234" s="143"/>
      <c r="R234" s="6"/>
      <c r="S234" s="6"/>
      <c r="T234" s="6"/>
      <c r="U234" s="6"/>
      <c r="V234" s="6"/>
      <c r="W234" s="6"/>
      <c r="X234" s="6"/>
      <c r="Y234" s="6"/>
      <c r="Z234" s="6"/>
      <c r="AA234" s="6"/>
      <c r="AB234" s="6"/>
      <c r="AC234" s="6"/>
    </row>
    <row r="235" spans="2:29" ht="15.75">
      <c r="B235" s="140"/>
      <c r="C235" s="141"/>
      <c r="D235" s="141"/>
      <c r="E235" s="141"/>
      <c r="F235" s="141"/>
      <c r="G235" s="141"/>
      <c r="H235" s="141"/>
      <c r="I235" s="141"/>
      <c r="J235" s="141"/>
      <c r="K235" s="141"/>
      <c r="L235" s="141"/>
      <c r="M235" s="141"/>
      <c r="N235" s="141"/>
      <c r="O235" s="141"/>
      <c r="P235" s="142"/>
      <c r="Q235" s="143"/>
      <c r="R235" s="6"/>
      <c r="S235" s="6"/>
      <c r="T235" s="6"/>
      <c r="U235" s="6"/>
      <c r="V235" s="6"/>
      <c r="W235" s="6"/>
      <c r="X235" s="6"/>
      <c r="Y235" s="6"/>
      <c r="Z235" s="6"/>
      <c r="AA235" s="6"/>
      <c r="AB235" s="6"/>
      <c r="AC235" s="6"/>
    </row>
    <row r="236" spans="2:29" ht="15.75">
      <c r="B236" s="140"/>
      <c r="C236" s="141"/>
      <c r="D236" s="141"/>
      <c r="E236" s="141"/>
      <c r="F236" s="141"/>
      <c r="G236" s="141"/>
      <c r="H236" s="141"/>
      <c r="I236" s="141"/>
      <c r="J236" s="141"/>
      <c r="K236" s="141"/>
      <c r="L236" s="141"/>
      <c r="M236" s="141"/>
      <c r="N236" s="141"/>
      <c r="O236" s="141"/>
      <c r="P236" s="142"/>
      <c r="Q236" s="143"/>
      <c r="R236" s="6"/>
      <c r="S236" s="6"/>
      <c r="T236" s="6"/>
      <c r="U236" s="6"/>
      <c r="V236" s="6"/>
      <c r="W236" s="6"/>
      <c r="X236" s="6"/>
      <c r="Y236" s="6"/>
      <c r="Z236" s="6"/>
      <c r="AA236" s="6"/>
      <c r="AB236" s="6"/>
      <c r="AC236" s="6"/>
    </row>
    <row r="237" spans="2:29" ht="15.75">
      <c r="B237" s="140"/>
      <c r="C237" s="141"/>
      <c r="D237" s="141"/>
      <c r="E237" s="141"/>
      <c r="F237" s="141"/>
      <c r="G237" s="141"/>
      <c r="H237" s="141"/>
      <c r="I237" s="141"/>
      <c r="J237" s="141"/>
      <c r="K237" s="141"/>
      <c r="L237" s="141"/>
      <c r="M237" s="141"/>
      <c r="N237" s="141"/>
      <c r="O237" s="141"/>
      <c r="P237" s="142"/>
      <c r="Q237" s="143"/>
      <c r="R237" s="6"/>
      <c r="S237" s="6"/>
      <c r="T237" s="6"/>
      <c r="U237" s="6"/>
      <c r="V237" s="6"/>
      <c r="W237" s="6"/>
      <c r="X237" s="6"/>
      <c r="Y237" s="6"/>
      <c r="Z237" s="6"/>
      <c r="AA237" s="6"/>
      <c r="AB237" s="6"/>
      <c r="AC237" s="6"/>
    </row>
    <row r="238" spans="2:29" ht="15.75">
      <c r="B238" s="140"/>
      <c r="C238" s="141"/>
      <c r="D238" s="141"/>
      <c r="E238" s="141"/>
      <c r="F238" s="141"/>
      <c r="G238" s="141"/>
      <c r="H238" s="141"/>
      <c r="I238" s="141"/>
      <c r="J238" s="141"/>
      <c r="K238" s="141"/>
      <c r="L238" s="141"/>
      <c r="M238" s="141"/>
      <c r="N238" s="141"/>
      <c r="O238" s="141"/>
      <c r="P238" s="142"/>
      <c r="Q238" s="143"/>
      <c r="R238" s="6"/>
      <c r="S238" s="6"/>
      <c r="T238" s="6"/>
      <c r="U238" s="6"/>
      <c r="V238" s="6"/>
      <c r="W238" s="6"/>
      <c r="X238" s="6"/>
      <c r="Y238" s="6"/>
      <c r="Z238" s="6"/>
      <c r="AA238" s="6"/>
      <c r="AB238" s="6"/>
      <c r="AC238" s="6"/>
    </row>
    <row r="239" spans="2:29" ht="15.75">
      <c r="B239" s="140"/>
      <c r="C239" s="141"/>
      <c r="D239" s="141"/>
      <c r="E239" s="141"/>
      <c r="F239" s="141"/>
      <c r="G239" s="141"/>
      <c r="H239" s="141"/>
      <c r="I239" s="141"/>
      <c r="J239" s="141"/>
      <c r="K239" s="141"/>
      <c r="L239" s="141"/>
      <c r="M239" s="141"/>
      <c r="N239" s="141"/>
      <c r="O239" s="141"/>
      <c r="P239" s="142"/>
      <c r="Q239" s="143"/>
      <c r="R239" s="6"/>
      <c r="S239" s="6"/>
      <c r="T239" s="6"/>
      <c r="U239" s="6"/>
      <c r="V239" s="6"/>
      <c r="W239" s="6"/>
      <c r="X239" s="6"/>
      <c r="Y239" s="6"/>
      <c r="Z239" s="6"/>
      <c r="AA239" s="6"/>
      <c r="AB239" s="6"/>
      <c r="AC239" s="6"/>
    </row>
    <row r="240" spans="2:29" ht="15.75">
      <c r="B240" s="140"/>
      <c r="C240" s="141"/>
      <c r="D240" s="141"/>
      <c r="E240" s="141"/>
      <c r="F240" s="141"/>
      <c r="G240" s="141"/>
      <c r="H240" s="141"/>
      <c r="I240" s="141"/>
      <c r="J240" s="141"/>
      <c r="K240" s="141"/>
      <c r="L240" s="141"/>
      <c r="M240" s="141"/>
      <c r="N240" s="141"/>
      <c r="O240" s="141"/>
      <c r="P240" s="142"/>
      <c r="Q240" s="143"/>
      <c r="R240" s="6"/>
      <c r="S240" s="6"/>
      <c r="T240" s="6"/>
      <c r="U240" s="6"/>
      <c r="V240" s="6"/>
      <c r="W240" s="6"/>
      <c r="X240" s="6"/>
      <c r="Y240" s="6"/>
      <c r="Z240" s="6"/>
      <c r="AA240" s="6"/>
      <c r="AB240" s="6"/>
      <c r="AC240" s="6"/>
    </row>
    <row r="241" spans="2:29" ht="15.75">
      <c r="B241" s="140"/>
      <c r="C241" s="141"/>
      <c r="D241" s="141"/>
      <c r="E241" s="141"/>
      <c r="F241" s="141"/>
      <c r="G241" s="141"/>
      <c r="H241" s="141"/>
      <c r="I241" s="141"/>
      <c r="J241" s="141"/>
      <c r="K241" s="141"/>
      <c r="L241" s="141"/>
      <c r="M241" s="141"/>
      <c r="N241" s="141"/>
      <c r="O241" s="141"/>
      <c r="P241" s="142"/>
      <c r="Q241" s="143"/>
      <c r="R241" s="6"/>
      <c r="S241" s="6"/>
      <c r="T241" s="6"/>
      <c r="U241" s="6"/>
      <c r="V241" s="6"/>
      <c r="W241" s="6"/>
      <c r="X241" s="6"/>
      <c r="Y241" s="6"/>
      <c r="Z241" s="6"/>
      <c r="AA241" s="6"/>
      <c r="AB241" s="6"/>
      <c r="AC241" s="6"/>
    </row>
    <row r="242" spans="2:29" ht="15.75">
      <c r="B242" s="140"/>
      <c r="C242" s="141"/>
      <c r="D242" s="141"/>
      <c r="E242" s="141"/>
      <c r="F242" s="141"/>
      <c r="G242" s="141"/>
      <c r="H242" s="141"/>
      <c r="I242" s="141"/>
      <c r="J242" s="141"/>
      <c r="K242" s="141"/>
      <c r="L242" s="141"/>
      <c r="M242" s="141"/>
      <c r="N242" s="141"/>
      <c r="O242" s="141"/>
      <c r="P242" s="142"/>
      <c r="Q242" s="143"/>
      <c r="R242" s="6"/>
      <c r="S242" s="6"/>
      <c r="T242" s="6"/>
      <c r="U242" s="6"/>
      <c r="V242" s="6"/>
      <c r="W242" s="6"/>
      <c r="X242" s="6"/>
      <c r="Y242" s="6"/>
      <c r="Z242" s="6"/>
      <c r="AA242" s="6"/>
      <c r="AB242" s="6"/>
      <c r="AC242" s="6"/>
    </row>
    <row r="243" spans="2:29" ht="15.75">
      <c r="B243" s="140"/>
      <c r="C243" s="141"/>
      <c r="D243" s="141"/>
      <c r="E243" s="141"/>
      <c r="F243" s="141"/>
      <c r="G243" s="141"/>
      <c r="H243" s="141"/>
      <c r="I243" s="141"/>
      <c r="J243" s="141"/>
      <c r="K243" s="141"/>
      <c r="L243" s="141"/>
      <c r="M243" s="141"/>
      <c r="N243" s="141"/>
      <c r="O243" s="141"/>
      <c r="P243" s="142"/>
      <c r="Q243" s="143"/>
      <c r="R243" s="6"/>
      <c r="S243" s="6"/>
      <c r="T243" s="6"/>
      <c r="U243" s="6"/>
      <c r="V243" s="6"/>
      <c r="W243" s="6"/>
      <c r="X243" s="6"/>
      <c r="Y243" s="6"/>
      <c r="Z243" s="6"/>
      <c r="AA243" s="6"/>
      <c r="AB243" s="6"/>
      <c r="AC243" s="6"/>
    </row>
    <row r="244" spans="2:29" ht="15.75">
      <c r="B244" s="140"/>
      <c r="C244" s="141"/>
      <c r="D244" s="141"/>
      <c r="E244" s="141"/>
      <c r="F244" s="141"/>
      <c r="G244" s="141"/>
      <c r="H244" s="141"/>
      <c r="I244" s="141"/>
      <c r="J244" s="141"/>
      <c r="K244" s="141"/>
      <c r="L244" s="141"/>
      <c r="M244" s="141"/>
      <c r="N244" s="141"/>
      <c r="O244" s="141"/>
      <c r="P244" s="142"/>
      <c r="Q244" s="143"/>
      <c r="R244" s="6"/>
      <c r="S244" s="6"/>
      <c r="T244" s="6"/>
      <c r="U244" s="6"/>
      <c r="V244" s="6"/>
      <c r="W244" s="6"/>
      <c r="X244" s="6"/>
      <c r="Y244" s="6"/>
      <c r="Z244" s="6"/>
      <c r="AA244" s="6"/>
      <c r="AB244" s="6"/>
      <c r="AC244" s="6"/>
    </row>
    <row r="245" spans="2:29" ht="15.75">
      <c r="B245" s="140"/>
      <c r="C245" s="141"/>
      <c r="D245" s="141"/>
      <c r="E245" s="141"/>
      <c r="F245" s="141"/>
      <c r="G245" s="141"/>
      <c r="H245" s="141"/>
      <c r="I245" s="141"/>
      <c r="J245" s="141"/>
      <c r="K245" s="141"/>
      <c r="L245" s="141"/>
      <c r="M245" s="141"/>
      <c r="N245" s="141"/>
      <c r="O245" s="141"/>
      <c r="P245" s="142"/>
      <c r="Q245" s="143"/>
      <c r="R245" s="6"/>
      <c r="S245" s="6"/>
      <c r="T245" s="6"/>
      <c r="U245" s="6"/>
      <c r="V245" s="6"/>
      <c r="W245" s="6"/>
      <c r="X245" s="6"/>
      <c r="Y245" s="6"/>
      <c r="Z245" s="6"/>
      <c r="AA245" s="6"/>
      <c r="AB245" s="6"/>
      <c r="AC245" s="6"/>
    </row>
    <row r="246" spans="2:29" ht="15.75">
      <c r="B246" s="140"/>
      <c r="C246" s="141"/>
      <c r="D246" s="141"/>
      <c r="E246" s="141"/>
      <c r="F246" s="141"/>
      <c r="G246" s="141"/>
      <c r="H246" s="141"/>
      <c r="I246" s="141"/>
      <c r="J246" s="141"/>
      <c r="K246" s="141"/>
      <c r="L246" s="141"/>
      <c r="M246" s="141"/>
      <c r="N246" s="141"/>
      <c r="O246" s="141"/>
      <c r="P246" s="142"/>
      <c r="Q246" s="143"/>
      <c r="R246" s="6"/>
      <c r="S246" s="6"/>
      <c r="T246" s="6"/>
      <c r="U246" s="6"/>
      <c r="V246" s="6"/>
      <c r="W246" s="6"/>
      <c r="X246" s="6"/>
      <c r="Y246" s="6"/>
      <c r="Z246" s="6"/>
      <c r="AA246" s="6"/>
      <c r="AB246" s="6"/>
      <c r="AC246" s="6"/>
    </row>
    <row r="247" spans="2:29" ht="15.75">
      <c r="B247" s="140"/>
      <c r="C247" s="141"/>
      <c r="D247" s="141"/>
      <c r="E247" s="141"/>
      <c r="F247" s="141"/>
      <c r="G247" s="141"/>
      <c r="H247" s="141"/>
      <c r="I247" s="141"/>
      <c r="J247" s="141"/>
      <c r="K247" s="141"/>
      <c r="L247" s="141"/>
      <c r="M247" s="141"/>
      <c r="N247" s="141"/>
      <c r="O247" s="141"/>
      <c r="P247" s="142"/>
      <c r="Q247" s="143"/>
      <c r="R247" s="6"/>
      <c r="S247" s="6"/>
      <c r="T247" s="6"/>
      <c r="U247" s="6"/>
      <c r="V247" s="6"/>
      <c r="W247" s="6"/>
      <c r="X247" s="6"/>
      <c r="Y247" s="6"/>
      <c r="Z247" s="6"/>
      <c r="AA247" s="6"/>
      <c r="AB247" s="6"/>
      <c r="AC247" s="6"/>
    </row>
    <row r="248" spans="2:29" ht="15.75">
      <c r="B248" s="140"/>
      <c r="C248" s="141"/>
      <c r="D248" s="141"/>
      <c r="E248" s="141"/>
      <c r="F248" s="141"/>
      <c r="G248" s="141"/>
      <c r="H248" s="141"/>
      <c r="I248" s="141"/>
      <c r="J248" s="141"/>
      <c r="K248" s="141"/>
      <c r="L248" s="141"/>
      <c r="M248" s="141"/>
      <c r="N248" s="141"/>
      <c r="O248" s="141"/>
      <c r="P248" s="142"/>
      <c r="Q248" s="143"/>
      <c r="R248" s="6"/>
      <c r="S248" s="6"/>
      <c r="T248" s="6"/>
      <c r="U248" s="6"/>
      <c r="V248" s="6"/>
      <c r="W248" s="6"/>
      <c r="X248" s="6"/>
      <c r="Y248" s="6"/>
      <c r="Z248" s="6"/>
      <c r="AA248" s="6"/>
      <c r="AB248" s="6"/>
      <c r="AC248" s="6"/>
    </row>
    <row r="249" spans="2:29" ht="15.75">
      <c r="B249" s="140"/>
      <c r="C249" s="141"/>
      <c r="D249" s="141"/>
      <c r="E249" s="141"/>
      <c r="F249" s="141"/>
      <c r="G249" s="141"/>
      <c r="H249" s="141"/>
      <c r="I249" s="141"/>
      <c r="J249" s="141"/>
      <c r="K249" s="141"/>
      <c r="L249" s="141"/>
      <c r="M249" s="141"/>
      <c r="N249" s="141"/>
      <c r="O249" s="141"/>
      <c r="P249" s="142"/>
      <c r="Q249" s="143"/>
      <c r="R249" s="6"/>
      <c r="S249" s="6"/>
      <c r="T249" s="6"/>
      <c r="U249" s="6"/>
      <c r="V249" s="6"/>
      <c r="W249" s="6"/>
      <c r="X249" s="6"/>
      <c r="Y249" s="6"/>
      <c r="Z249" s="6"/>
      <c r="AA249" s="6"/>
      <c r="AB249" s="6"/>
      <c r="AC249" s="6"/>
    </row>
    <row r="250" spans="2:29" ht="15.75">
      <c r="B250" s="140"/>
      <c r="C250" s="141"/>
      <c r="D250" s="141"/>
      <c r="E250" s="141"/>
      <c r="F250" s="141"/>
      <c r="G250" s="141"/>
      <c r="H250" s="141"/>
      <c r="I250" s="141"/>
      <c r="J250" s="141"/>
      <c r="K250" s="141"/>
      <c r="L250" s="141"/>
      <c r="M250" s="141"/>
      <c r="N250" s="141"/>
      <c r="O250" s="141"/>
      <c r="P250" s="142"/>
      <c r="Q250" s="143"/>
      <c r="R250" s="6"/>
      <c r="S250" s="6"/>
      <c r="T250" s="6"/>
      <c r="U250" s="6"/>
      <c r="V250" s="6"/>
      <c r="W250" s="6"/>
      <c r="X250" s="6"/>
      <c r="Y250" s="6"/>
      <c r="Z250" s="6"/>
      <c r="AA250" s="6"/>
      <c r="AB250" s="6"/>
      <c r="AC250" s="6"/>
    </row>
    <row r="251" spans="2:29" ht="15.75">
      <c r="B251" s="140"/>
      <c r="C251" s="141"/>
      <c r="D251" s="141"/>
      <c r="E251" s="141"/>
      <c r="F251" s="141"/>
      <c r="G251" s="141"/>
      <c r="H251" s="141"/>
      <c r="I251" s="141"/>
      <c r="J251" s="141"/>
      <c r="K251" s="141"/>
      <c r="L251" s="141"/>
      <c r="M251" s="141"/>
      <c r="N251" s="141"/>
      <c r="O251" s="141"/>
      <c r="P251" s="142"/>
      <c r="Q251" s="143"/>
      <c r="R251" s="6"/>
      <c r="S251" s="6"/>
      <c r="T251" s="6"/>
      <c r="U251" s="6"/>
      <c r="V251" s="6"/>
      <c r="W251" s="6"/>
      <c r="X251" s="6"/>
      <c r="Y251" s="6"/>
      <c r="Z251" s="6"/>
      <c r="AA251" s="6"/>
      <c r="AB251" s="6"/>
      <c r="AC251" s="6"/>
    </row>
    <row r="252" spans="2:29" ht="15.75">
      <c r="B252" s="140"/>
      <c r="C252" s="141"/>
      <c r="D252" s="141"/>
      <c r="E252" s="141"/>
      <c r="F252" s="141"/>
      <c r="G252" s="141"/>
      <c r="H252" s="141"/>
      <c r="I252" s="141"/>
      <c r="J252" s="141"/>
      <c r="K252" s="141"/>
      <c r="L252" s="141"/>
      <c r="M252" s="141"/>
      <c r="N252" s="141"/>
      <c r="O252" s="141"/>
      <c r="P252" s="142"/>
      <c r="Q252" s="143"/>
      <c r="R252" s="6"/>
      <c r="S252" s="6"/>
      <c r="T252" s="6"/>
      <c r="U252" s="6"/>
      <c r="V252" s="6"/>
      <c r="W252" s="6"/>
      <c r="X252" s="6"/>
      <c r="Y252" s="6"/>
      <c r="Z252" s="6"/>
      <c r="AA252" s="6"/>
      <c r="AB252" s="6"/>
      <c r="AC252" s="6"/>
    </row>
    <row r="253" spans="2:29" ht="15.75">
      <c r="B253" s="140"/>
      <c r="C253" s="141"/>
      <c r="D253" s="141"/>
      <c r="E253" s="141"/>
      <c r="F253" s="141"/>
      <c r="G253" s="141"/>
      <c r="H253" s="141"/>
      <c r="I253" s="141"/>
      <c r="J253" s="141"/>
      <c r="K253" s="141"/>
      <c r="L253" s="141"/>
      <c r="M253" s="141"/>
      <c r="N253" s="141"/>
      <c r="O253" s="141"/>
      <c r="P253" s="142"/>
      <c r="Q253" s="143"/>
      <c r="R253" s="6"/>
      <c r="S253" s="6"/>
      <c r="T253" s="6"/>
      <c r="U253" s="6"/>
      <c r="V253" s="6"/>
      <c r="W253" s="6"/>
      <c r="X253" s="6"/>
      <c r="Y253" s="6"/>
      <c r="Z253" s="6"/>
      <c r="AA253" s="6"/>
      <c r="AB253" s="6"/>
      <c r="AC253" s="6"/>
    </row>
    <row r="254" spans="2:29" ht="15.75">
      <c r="B254" s="140"/>
      <c r="C254" s="141"/>
      <c r="D254" s="141"/>
      <c r="E254" s="141"/>
      <c r="F254" s="141"/>
      <c r="G254" s="141"/>
      <c r="H254" s="141"/>
      <c r="I254" s="141"/>
      <c r="J254" s="141"/>
      <c r="K254" s="141"/>
      <c r="L254" s="141"/>
      <c r="M254" s="141"/>
      <c r="N254" s="141"/>
      <c r="O254" s="141"/>
      <c r="P254" s="142"/>
      <c r="Q254" s="143"/>
      <c r="R254" s="6"/>
      <c r="S254" s="6"/>
      <c r="T254" s="6"/>
      <c r="U254" s="6"/>
      <c r="V254" s="6"/>
      <c r="W254" s="6"/>
      <c r="X254" s="6"/>
      <c r="Y254" s="6"/>
      <c r="Z254" s="6"/>
      <c r="AA254" s="6"/>
      <c r="AB254" s="6"/>
      <c r="AC254" s="6"/>
    </row>
    <row r="255" spans="2:29" ht="15.75">
      <c r="B255" s="140"/>
      <c r="C255" s="141"/>
      <c r="D255" s="141"/>
      <c r="E255" s="141"/>
      <c r="F255" s="141"/>
      <c r="G255" s="141"/>
      <c r="H255" s="141"/>
      <c r="I255" s="141"/>
      <c r="J255" s="141"/>
      <c r="K255" s="141"/>
      <c r="L255" s="141"/>
      <c r="M255" s="141"/>
      <c r="N255" s="141"/>
      <c r="O255" s="141"/>
      <c r="P255" s="142"/>
      <c r="Q255" s="143"/>
      <c r="R255" s="6"/>
      <c r="S255" s="6"/>
      <c r="T255" s="6"/>
      <c r="U255" s="6"/>
      <c r="V255" s="6"/>
      <c r="W255" s="6"/>
      <c r="X255" s="6"/>
      <c r="Y255" s="6"/>
      <c r="Z255" s="6"/>
      <c r="AA255" s="6"/>
      <c r="AB255" s="6"/>
      <c r="AC255" s="6"/>
    </row>
    <row r="256" spans="2:29" ht="15.75">
      <c r="B256" s="140"/>
      <c r="C256" s="141"/>
      <c r="D256" s="141"/>
      <c r="E256" s="141"/>
      <c r="F256" s="141"/>
      <c r="G256" s="141"/>
      <c r="H256" s="141"/>
      <c r="I256" s="141"/>
      <c r="J256" s="141"/>
      <c r="K256" s="141"/>
      <c r="L256" s="141"/>
      <c r="M256" s="141"/>
      <c r="N256" s="141"/>
      <c r="O256" s="141"/>
      <c r="P256" s="142"/>
      <c r="Q256" s="143"/>
      <c r="R256" s="6"/>
      <c r="S256" s="6"/>
      <c r="T256" s="6"/>
      <c r="U256" s="6"/>
      <c r="V256" s="6"/>
      <c r="W256" s="6"/>
      <c r="X256" s="6"/>
      <c r="Y256" s="6"/>
      <c r="Z256" s="6"/>
      <c r="AA256" s="6"/>
      <c r="AB256" s="6"/>
      <c r="AC256" s="6"/>
    </row>
    <row r="257" spans="2:29" ht="15.75">
      <c r="B257" s="140"/>
      <c r="C257" s="141"/>
      <c r="D257" s="141"/>
      <c r="E257" s="141"/>
      <c r="F257" s="141"/>
      <c r="G257" s="141"/>
      <c r="H257" s="141"/>
      <c r="I257" s="141"/>
      <c r="J257" s="141"/>
      <c r="K257" s="141"/>
      <c r="L257" s="141"/>
      <c r="M257" s="141"/>
      <c r="N257" s="141"/>
      <c r="O257" s="141"/>
      <c r="P257" s="142"/>
      <c r="Q257" s="143"/>
      <c r="R257" s="6"/>
      <c r="S257" s="6"/>
      <c r="T257" s="6"/>
      <c r="U257" s="6"/>
      <c r="V257" s="6"/>
      <c r="W257" s="6"/>
      <c r="X257" s="6"/>
      <c r="Y257" s="6"/>
      <c r="Z257" s="6"/>
      <c r="AA257" s="6"/>
      <c r="AB257" s="6"/>
      <c r="AC257" s="6"/>
    </row>
    <row r="258" spans="2:29" ht="15.75">
      <c r="B258" s="140"/>
      <c r="C258" s="141"/>
      <c r="D258" s="141"/>
      <c r="E258" s="141"/>
      <c r="F258" s="141"/>
      <c r="G258" s="141"/>
      <c r="H258" s="141"/>
      <c r="I258" s="141"/>
      <c r="J258" s="141"/>
      <c r="K258" s="141"/>
      <c r="L258" s="141"/>
      <c r="M258" s="141"/>
      <c r="N258" s="141"/>
      <c r="O258" s="141"/>
      <c r="P258" s="142"/>
      <c r="Q258" s="143"/>
      <c r="R258" s="6"/>
      <c r="S258" s="6"/>
      <c r="T258" s="6"/>
      <c r="U258" s="6"/>
      <c r="V258" s="6"/>
      <c r="W258" s="6"/>
      <c r="X258" s="6"/>
      <c r="Y258" s="6"/>
      <c r="Z258" s="6"/>
      <c r="AA258" s="6"/>
      <c r="AB258" s="6"/>
      <c r="AC258" s="6"/>
    </row>
    <row r="259" spans="2:29" ht="15.75">
      <c r="B259" s="140"/>
      <c r="C259" s="141"/>
      <c r="D259" s="141"/>
      <c r="E259" s="141"/>
      <c r="F259" s="141"/>
      <c r="G259" s="141"/>
      <c r="H259" s="141"/>
      <c r="I259" s="141"/>
      <c r="J259" s="141"/>
      <c r="K259" s="141"/>
      <c r="L259" s="141"/>
      <c r="M259" s="141"/>
      <c r="N259" s="141"/>
      <c r="O259" s="141"/>
      <c r="P259" s="142"/>
      <c r="Q259" s="143"/>
      <c r="R259" s="6"/>
      <c r="S259" s="6"/>
      <c r="T259" s="6"/>
      <c r="U259" s="6"/>
      <c r="V259" s="6"/>
      <c r="W259" s="6"/>
      <c r="X259" s="6"/>
      <c r="Y259" s="6"/>
      <c r="Z259" s="6"/>
      <c r="AA259" s="6"/>
      <c r="AB259" s="6"/>
      <c r="AC259" s="6"/>
    </row>
    <row r="260" spans="2:29" ht="15.75">
      <c r="B260" s="140"/>
      <c r="C260" s="141"/>
      <c r="D260" s="141"/>
      <c r="E260" s="141"/>
      <c r="F260" s="141"/>
      <c r="G260" s="141"/>
      <c r="H260" s="141"/>
      <c r="I260" s="141"/>
      <c r="J260" s="141"/>
      <c r="K260" s="141"/>
      <c r="L260" s="141"/>
      <c r="M260" s="141"/>
      <c r="N260" s="141"/>
      <c r="O260" s="141"/>
      <c r="P260" s="142"/>
      <c r="Q260" s="143"/>
      <c r="R260" s="6"/>
      <c r="S260" s="6"/>
      <c r="T260" s="6"/>
      <c r="U260" s="6"/>
      <c r="V260" s="6"/>
      <c r="W260" s="6"/>
      <c r="X260" s="6"/>
      <c r="Y260" s="6"/>
      <c r="Z260" s="6"/>
      <c r="AA260" s="6"/>
      <c r="AB260" s="6"/>
      <c r="AC260" s="6"/>
    </row>
    <row r="261" spans="2:29" ht="15.75">
      <c r="B261" s="140"/>
      <c r="C261" s="141"/>
      <c r="D261" s="141"/>
      <c r="E261" s="141"/>
      <c r="F261" s="141"/>
      <c r="G261" s="141"/>
      <c r="H261" s="141"/>
      <c r="I261" s="141"/>
      <c r="J261" s="141"/>
      <c r="K261" s="141"/>
      <c r="L261" s="141"/>
      <c r="M261" s="141"/>
      <c r="N261" s="141"/>
      <c r="O261" s="141"/>
      <c r="P261" s="142"/>
      <c r="Q261" s="143"/>
      <c r="R261" s="6"/>
      <c r="S261" s="6"/>
      <c r="T261" s="6"/>
      <c r="U261" s="6"/>
      <c r="V261" s="6"/>
      <c r="W261" s="6"/>
      <c r="X261" s="6"/>
      <c r="Y261" s="6"/>
      <c r="Z261" s="6"/>
      <c r="AA261" s="6"/>
      <c r="AB261" s="6"/>
      <c r="AC261" s="6"/>
    </row>
    <row r="262" spans="2:29" ht="15.75">
      <c r="B262" s="140"/>
      <c r="C262" s="141"/>
      <c r="D262" s="141"/>
      <c r="E262" s="141"/>
      <c r="F262" s="141"/>
      <c r="G262" s="141"/>
      <c r="H262" s="141"/>
      <c r="I262" s="141"/>
      <c r="J262" s="141"/>
      <c r="K262" s="141"/>
      <c r="L262" s="141"/>
      <c r="M262" s="141"/>
      <c r="N262" s="141"/>
      <c r="O262" s="141"/>
      <c r="P262" s="142"/>
      <c r="Q262" s="143"/>
      <c r="R262" s="6"/>
      <c r="S262" s="6"/>
      <c r="T262" s="6"/>
      <c r="U262" s="6"/>
      <c r="V262" s="6"/>
      <c r="W262" s="6"/>
      <c r="X262" s="6"/>
      <c r="Y262" s="6"/>
      <c r="Z262" s="6"/>
      <c r="AA262" s="6"/>
      <c r="AB262" s="6"/>
      <c r="AC262" s="6"/>
    </row>
    <row r="263" spans="2:29" ht="15.75">
      <c r="B263" s="140"/>
      <c r="C263" s="141"/>
      <c r="D263" s="141"/>
      <c r="E263" s="141"/>
      <c r="F263" s="141"/>
      <c r="G263" s="141"/>
      <c r="H263" s="141"/>
      <c r="I263" s="141"/>
      <c r="J263" s="141"/>
      <c r="K263" s="141"/>
      <c r="L263" s="141"/>
      <c r="M263" s="141"/>
      <c r="N263" s="141"/>
      <c r="O263" s="141"/>
      <c r="P263" s="142"/>
      <c r="Q263" s="143"/>
      <c r="R263" s="6"/>
      <c r="S263" s="6"/>
      <c r="T263" s="6"/>
      <c r="U263" s="6"/>
      <c r="V263" s="6"/>
      <c r="W263" s="6"/>
      <c r="X263" s="6"/>
      <c r="Y263" s="6"/>
      <c r="Z263" s="6"/>
      <c r="AA263" s="6"/>
      <c r="AB263" s="6"/>
      <c r="AC263" s="6"/>
    </row>
    <row r="264" spans="2:29" ht="15.75">
      <c r="B264" s="140"/>
      <c r="C264" s="141"/>
      <c r="D264" s="141"/>
      <c r="E264" s="141"/>
      <c r="F264" s="141"/>
      <c r="G264" s="141"/>
      <c r="H264" s="141"/>
      <c r="I264" s="141"/>
      <c r="J264" s="141"/>
      <c r="K264" s="141"/>
      <c r="L264" s="141"/>
      <c r="M264" s="141"/>
      <c r="N264" s="141"/>
      <c r="O264" s="141"/>
      <c r="P264" s="142"/>
      <c r="Q264" s="143"/>
      <c r="R264" s="6"/>
      <c r="S264" s="6"/>
      <c r="T264" s="6"/>
      <c r="U264" s="6"/>
      <c r="V264" s="6"/>
      <c r="W264" s="6"/>
      <c r="X264" s="6"/>
      <c r="Y264" s="6"/>
      <c r="Z264" s="6"/>
      <c r="AA264" s="6"/>
      <c r="AB264" s="6"/>
      <c r="AC264" s="6"/>
    </row>
    <row r="265" spans="2:29" ht="15.75">
      <c r="B265" s="140"/>
      <c r="C265" s="141"/>
      <c r="D265" s="141"/>
      <c r="E265" s="141"/>
      <c r="F265" s="141"/>
      <c r="G265" s="141"/>
      <c r="H265" s="141"/>
      <c r="I265" s="141"/>
      <c r="J265" s="141"/>
      <c r="K265" s="141"/>
      <c r="L265" s="141"/>
      <c r="M265" s="141"/>
      <c r="N265" s="141"/>
      <c r="O265" s="141"/>
      <c r="P265" s="142"/>
      <c r="Q265" s="143"/>
      <c r="R265" s="6"/>
      <c r="S265" s="6"/>
      <c r="T265" s="6"/>
      <c r="U265" s="6"/>
      <c r="V265" s="6"/>
      <c r="W265" s="6"/>
      <c r="X265" s="6"/>
      <c r="Y265" s="6"/>
      <c r="Z265" s="6"/>
      <c r="AA265" s="6"/>
      <c r="AB265" s="6"/>
      <c r="AC265" s="6"/>
    </row>
    <row r="266" spans="2:29" ht="15.75">
      <c r="B266" s="140"/>
      <c r="C266" s="141"/>
      <c r="D266" s="141"/>
      <c r="E266" s="141"/>
      <c r="F266" s="141"/>
      <c r="G266" s="141"/>
      <c r="H266" s="141"/>
      <c r="I266" s="141"/>
      <c r="J266" s="141"/>
      <c r="K266" s="141"/>
      <c r="L266" s="141"/>
      <c r="M266" s="141"/>
      <c r="N266" s="141"/>
      <c r="O266" s="141"/>
      <c r="P266" s="142"/>
      <c r="Q266" s="143"/>
      <c r="R266" s="6"/>
      <c r="S266" s="6"/>
      <c r="T266" s="6"/>
      <c r="U266" s="6"/>
      <c r="V266" s="6"/>
      <c r="W266" s="6"/>
      <c r="X266" s="6"/>
      <c r="Y266" s="6"/>
      <c r="Z266" s="6"/>
      <c r="AA266" s="6"/>
      <c r="AB266" s="6"/>
      <c r="AC266" s="6"/>
    </row>
    <row r="267" spans="2:29" ht="15.75">
      <c r="B267" s="140"/>
      <c r="C267" s="141"/>
      <c r="D267" s="141"/>
      <c r="E267" s="141"/>
      <c r="F267" s="141"/>
      <c r="G267" s="141"/>
      <c r="H267" s="141"/>
      <c r="I267" s="141"/>
      <c r="J267" s="141"/>
      <c r="K267" s="141"/>
      <c r="L267" s="141"/>
      <c r="M267" s="141"/>
      <c r="N267" s="141"/>
      <c r="O267" s="141"/>
      <c r="P267" s="142"/>
      <c r="Q267" s="143"/>
      <c r="R267" s="6"/>
      <c r="S267" s="6"/>
      <c r="T267" s="6"/>
      <c r="U267" s="6"/>
      <c r="V267" s="6"/>
      <c r="W267" s="6"/>
      <c r="X267" s="6"/>
      <c r="Y267" s="6"/>
      <c r="Z267" s="6"/>
      <c r="AA267" s="6"/>
      <c r="AB267" s="6"/>
      <c r="AC267" s="6"/>
    </row>
    <row r="268" spans="2:29" ht="15.75">
      <c r="B268" s="140"/>
      <c r="C268" s="141"/>
      <c r="D268" s="141"/>
      <c r="E268" s="141"/>
      <c r="F268" s="141"/>
      <c r="G268" s="141"/>
      <c r="H268" s="141"/>
      <c r="I268" s="141"/>
      <c r="J268" s="141"/>
      <c r="K268" s="141"/>
      <c r="L268" s="141"/>
      <c r="M268" s="141"/>
      <c r="N268" s="141"/>
      <c r="O268" s="141"/>
      <c r="P268" s="142"/>
      <c r="Q268" s="143"/>
      <c r="R268" s="6"/>
      <c r="S268" s="6"/>
      <c r="T268" s="6"/>
      <c r="U268" s="6"/>
      <c r="V268" s="6"/>
      <c r="W268" s="6"/>
      <c r="X268" s="6"/>
      <c r="Y268" s="6"/>
      <c r="Z268" s="6"/>
      <c r="AA268" s="6"/>
      <c r="AB268" s="6"/>
      <c r="AC268" s="6"/>
    </row>
    <row r="269" spans="2:29" ht="15.75">
      <c r="B269" s="140"/>
      <c r="C269" s="141"/>
      <c r="D269" s="141"/>
      <c r="E269" s="141"/>
      <c r="F269" s="141"/>
      <c r="G269" s="141"/>
      <c r="H269" s="141"/>
      <c r="I269" s="141"/>
      <c r="J269" s="141"/>
      <c r="K269" s="141"/>
      <c r="L269" s="141"/>
      <c r="M269" s="141"/>
      <c r="N269" s="141"/>
      <c r="O269" s="141"/>
      <c r="P269" s="142"/>
      <c r="Q269" s="143"/>
      <c r="R269" s="6"/>
      <c r="S269" s="6"/>
      <c r="T269" s="6"/>
      <c r="U269" s="6"/>
      <c r="V269" s="6"/>
      <c r="W269" s="6"/>
      <c r="X269" s="6"/>
      <c r="Y269" s="6"/>
      <c r="Z269" s="6"/>
      <c r="AA269" s="6"/>
      <c r="AB269" s="6"/>
      <c r="AC269" s="6"/>
    </row>
    <row r="270" spans="2:29" ht="15.75">
      <c r="B270" s="140"/>
      <c r="C270" s="141"/>
      <c r="D270" s="141"/>
      <c r="E270" s="141"/>
      <c r="F270" s="141"/>
      <c r="G270" s="141"/>
      <c r="H270" s="141"/>
      <c r="I270" s="141"/>
      <c r="J270" s="141"/>
      <c r="K270" s="141"/>
      <c r="L270" s="141"/>
      <c r="M270" s="141"/>
      <c r="N270" s="141"/>
      <c r="O270" s="141"/>
      <c r="P270" s="142"/>
      <c r="Q270" s="143"/>
      <c r="R270" s="6"/>
      <c r="S270" s="6"/>
      <c r="T270" s="6"/>
      <c r="U270" s="6"/>
      <c r="V270" s="6"/>
      <c r="W270" s="6"/>
      <c r="X270" s="6"/>
      <c r="Y270" s="6"/>
      <c r="Z270" s="6"/>
      <c r="AA270" s="6"/>
      <c r="AB270" s="6"/>
      <c r="AC270" s="6"/>
    </row>
    <row r="271" spans="2:29" ht="15.75">
      <c r="B271" s="140"/>
      <c r="C271" s="141"/>
      <c r="D271" s="141"/>
      <c r="E271" s="141"/>
      <c r="F271" s="141"/>
      <c r="G271" s="141"/>
      <c r="H271" s="141"/>
      <c r="I271" s="141"/>
      <c r="J271" s="141"/>
      <c r="K271" s="141"/>
      <c r="L271" s="141"/>
      <c r="M271" s="141"/>
      <c r="N271" s="141"/>
      <c r="O271" s="141"/>
      <c r="P271" s="142"/>
      <c r="Q271" s="143"/>
      <c r="R271" s="6"/>
      <c r="S271" s="6"/>
      <c r="T271" s="6"/>
      <c r="U271" s="6"/>
      <c r="V271" s="6"/>
      <c r="W271" s="6"/>
      <c r="X271" s="6"/>
      <c r="Y271" s="6"/>
      <c r="Z271" s="6"/>
      <c r="AA271" s="6"/>
      <c r="AB271" s="6"/>
      <c r="AC271" s="6"/>
    </row>
    <row r="272" spans="2:29" ht="15.75">
      <c r="B272" s="140"/>
      <c r="C272" s="141"/>
      <c r="D272" s="141"/>
      <c r="E272" s="141"/>
      <c r="F272" s="141"/>
      <c r="G272" s="141"/>
      <c r="H272" s="141"/>
      <c r="I272" s="141"/>
      <c r="J272" s="141"/>
      <c r="K272" s="141"/>
      <c r="L272" s="141"/>
      <c r="M272" s="141"/>
      <c r="N272" s="141"/>
      <c r="O272" s="141"/>
      <c r="P272" s="142"/>
      <c r="Q272" s="143"/>
      <c r="R272" s="6"/>
      <c r="S272" s="6"/>
      <c r="T272" s="6"/>
      <c r="U272" s="6"/>
      <c r="V272" s="6"/>
      <c r="W272" s="6"/>
      <c r="X272" s="6"/>
      <c r="Y272" s="6"/>
      <c r="Z272" s="6"/>
      <c r="AA272" s="6"/>
      <c r="AB272" s="6"/>
      <c r="AC272" s="6"/>
    </row>
    <row r="273" spans="2:29" ht="15.75">
      <c r="B273" s="140"/>
      <c r="C273" s="141"/>
      <c r="D273" s="141"/>
      <c r="E273" s="141"/>
      <c r="F273" s="141"/>
      <c r="G273" s="141"/>
      <c r="H273" s="141"/>
      <c r="I273" s="141"/>
      <c r="J273" s="141"/>
      <c r="K273" s="141"/>
      <c r="L273" s="141"/>
      <c r="M273" s="141"/>
      <c r="N273" s="141"/>
      <c r="O273" s="141"/>
      <c r="P273" s="142"/>
      <c r="Q273" s="143"/>
      <c r="R273" s="6"/>
      <c r="S273" s="6"/>
      <c r="T273" s="6"/>
      <c r="U273" s="6"/>
      <c r="V273" s="6"/>
      <c r="W273" s="6"/>
      <c r="X273" s="6"/>
      <c r="Y273" s="6"/>
      <c r="Z273" s="6"/>
      <c r="AA273" s="6"/>
      <c r="AB273" s="6"/>
      <c r="AC273" s="6"/>
    </row>
    <row r="274" spans="2:29" ht="15.75">
      <c r="B274" s="140"/>
      <c r="C274" s="141"/>
      <c r="D274" s="141"/>
      <c r="E274" s="141"/>
      <c r="F274" s="141"/>
      <c r="G274" s="141"/>
      <c r="H274" s="141"/>
      <c r="I274" s="141"/>
      <c r="J274" s="141"/>
      <c r="K274" s="141"/>
      <c r="L274" s="141"/>
      <c r="M274" s="141"/>
      <c r="N274" s="141"/>
      <c r="O274" s="141"/>
      <c r="P274" s="142"/>
      <c r="Q274" s="143"/>
      <c r="R274" s="6"/>
      <c r="S274" s="6"/>
      <c r="T274" s="6"/>
      <c r="U274" s="6"/>
      <c r="V274" s="6"/>
      <c r="W274" s="6"/>
      <c r="X274" s="6"/>
      <c r="Y274" s="6"/>
      <c r="Z274" s="6"/>
      <c r="AA274" s="6"/>
      <c r="AB274" s="6"/>
      <c r="AC274" s="6"/>
    </row>
    <row r="275" spans="2:29" ht="15.75">
      <c r="B275" s="140"/>
      <c r="C275" s="141"/>
      <c r="D275" s="141"/>
      <c r="E275" s="141"/>
      <c r="F275" s="141"/>
      <c r="G275" s="141"/>
      <c r="H275" s="141"/>
      <c r="I275" s="141"/>
      <c r="J275" s="141"/>
      <c r="K275" s="141"/>
      <c r="L275" s="141"/>
      <c r="M275" s="141"/>
      <c r="N275" s="141"/>
      <c r="O275" s="141"/>
      <c r="P275" s="142"/>
      <c r="Q275" s="143"/>
      <c r="R275" s="6"/>
      <c r="S275" s="6"/>
      <c r="T275" s="6"/>
      <c r="U275" s="6"/>
      <c r="V275" s="6"/>
      <c r="W275" s="6"/>
      <c r="X275" s="6"/>
      <c r="Y275" s="6"/>
      <c r="Z275" s="6"/>
      <c r="AA275" s="6"/>
      <c r="AB275" s="6"/>
      <c r="AC275" s="6"/>
    </row>
    <row r="276" spans="2:29" ht="15.75">
      <c r="B276" s="140"/>
      <c r="C276" s="141"/>
      <c r="D276" s="141"/>
      <c r="E276" s="141"/>
      <c r="F276" s="141"/>
      <c r="G276" s="141"/>
      <c r="H276" s="141"/>
      <c r="I276" s="141"/>
      <c r="J276" s="141"/>
      <c r="K276" s="141"/>
      <c r="L276" s="141"/>
      <c r="M276" s="141"/>
      <c r="N276" s="141"/>
      <c r="O276" s="141"/>
      <c r="P276" s="142"/>
      <c r="Q276" s="143"/>
      <c r="R276" s="6"/>
      <c r="S276" s="6"/>
      <c r="T276" s="6"/>
      <c r="U276" s="6"/>
      <c r="V276" s="6"/>
      <c r="W276" s="6"/>
      <c r="X276" s="6"/>
      <c r="Y276" s="6"/>
      <c r="Z276" s="6"/>
      <c r="AA276" s="6"/>
      <c r="AB276" s="6"/>
      <c r="AC276" s="6"/>
    </row>
    <row r="277" spans="2:29" ht="15.75">
      <c r="B277" s="140"/>
      <c r="C277" s="141"/>
      <c r="D277" s="141"/>
      <c r="E277" s="141"/>
      <c r="F277" s="141"/>
      <c r="G277" s="141"/>
      <c r="H277" s="141"/>
      <c r="I277" s="141"/>
      <c r="J277" s="141"/>
      <c r="K277" s="141"/>
      <c r="L277" s="141"/>
      <c r="M277" s="141"/>
      <c r="N277" s="141"/>
      <c r="O277" s="141"/>
      <c r="P277" s="142"/>
      <c r="Q277" s="143"/>
      <c r="R277" s="6"/>
      <c r="S277" s="6"/>
      <c r="T277" s="6"/>
      <c r="U277" s="6"/>
      <c r="V277" s="6"/>
      <c r="W277" s="6"/>
      <c r="X277" s="6"/>
      <c r="Y277" s="6"/>
      <c r="Z277" s="6"/>
      <c r="AA277" s="6"/>
      <c r="AB277" s="6"/>
      <c r="AC277" s="6"/>
    </row>
    <row r="278" spans="2:29" ht="15.75">
      <c r="B278" s="140"/>
      <c r="C278" s="141"/>
      <c r="D278" s="141"/>
      <c r="E278" s="141"/>
      <c r="F278" s="141"/>
      <c r="G278" s="141"/>
      <c r="H278" s="141"/>
      <c r="I278" s="141"/>
      <c r="J278" s="141"/>
      <c r="K278" s="141"/>
      <c r="L278" s="141"/>
      <c r="M278" s="141"/>
      <c r="N278" s="141"/>
      <c r="O278" s="141"/>
      <c r="P278" s="142"/>
      <c r="Q278" s="143"/>
      <c r="R278" s="6"/>
      <c r="S278" s="6"/>
      <c r="T278" s="6"/>
      <c r="U278" s="6"/>
      <c r="V278" s="6"/>
      <c r="W278" s="6"/>
      <c r="X278" s="6"/>
      <c r="Y278" s="6"/>
      <c r="Z278" s="6"/>
      <c r="AA278" s="6"/>
      <c r="AB278" s="6"/>
      <c r="AC278" s="6"/>
    </row>
    <row r="279" spans="2:29" ht="15.75">
      <c r="B279" s="140"/>
      <c r="C279" s="141"/>
      <c r="D279" s="141"/>
      <c r="E279" s="141"/>
      <c r="F279" s="141"/>
      <c r="G279" s="141"/>
      <c r="H279" s="141"/>
      <c r="I279" s="141"/>
      <c r="J279" s="141"/>
      <c r="K279" s="141"/>
      <c r="L279" s="141"/>
      <c r="M279" s="141"/>
      <c r="N279" s="141"/>
      <c r="O279" s="141"/>
      <c r="P279" s="142"/>
      <c r="Q279" s="143"/>
      <c r="R279" s="6"/>
      <c r="S279" s="6"/>
      <c r="T279" s="6"/>
      <c r="U279" s="6"/>
      <c r="V279" s="6"/>
      <c r="W279" s="6"/>
      <c r="X279" s="6"/>
      <c r="Y279" s="6"/>
      <c r="Z279" s="6"/>
      <c r="AA279" s="6"/>
      <c r="AB279" s="6"/>
      <c r="AC279" s="6"/>
    </row>
    <row r="280" spans="2:29" ht="15.75">
      <c r="B280" s="140"/>
      <c r="C280" s="141"/>
      <c r="D280" s="141"/>
      <c r="E280" s="141"/>
      <c r="F280" s="141"/>
      <c r="G280" s="141"/>
      <c r="H280" s="141"/>
      <c r="I280" s="141"/>
      <c r="J280" s="141"/>
      <c r="K280" s="141"/>
      <c r="L280" s="141"/>
      <c r="M280" s="141"/>
      <c r="N280" s="141"/>
      <c r="O280" s="141"/>
      <c r="P280" s="142"/>
      <c r="Q280" s="143"/>
      <c r="R280" s="6"/>
      <c r="S280" s="6"/>
      <c r="T280" s="6"/>
      <c r="U280" s="6"/>
      <c r="V280" s="6"/>
      <c r="W280" s="6"/>
      <c r="X280" s="6"/>
      <c r="Y280" s="6"/>
      <c r="Z280" s="6"/>
      <c r="AA280" s="6"/>
      <c r="AB280" s="6"/>
      <c r="AC280" s="6"/>
    </row>
    <row r="281" spans="2:29" ht="15.75">
      <c r="B281" s="140"/>
      <c r="C281" s="141"/>
      <c r="D281" s="141"/>
      <c r="E281" s="141"/>
      <c r="F281" s="141"/>
      <c r="G281" s="141"/>
      <c r="H281" s="141"/>
      <c r="I281" s="141"/>
      <c r="J281" s="141"/>
      <c r="K281" s="141"/>
      <c r="L281" s="141"/>
      <c r="M281" s="141"/>
      <c r="N281" s="141"/>
      <c r="O281" s="141"/>
      <c r="P281" s="142"/>
      <c r="Q281" s="143"/>
      <c r="R281" s="6"/>
      <c r="S281" s="6"/>
      <c r="T281" s="6"/>
      <c r="U281" s="6"/>
      <c r="V281" s="6"/>
      <c r="W281" s="6"/>
      <c r="X281" s="6"/>
      <c r="Y281" s="6"/>
      <c r="Z281" s="6"/>
      <c r="AA281" s="6"/>
      <c r="AB281" s="6"/>
      <c r="AC281" s="6"/>
    </row>
    <row r="282" spans="2:29" ht="15.75">
      <c r="B282" s="140"/>
      <c r="C282" s="141"/>
      <c r="D282" s="141"/>
      <c r="E282" s="141"/>
      <c r="F282" s="141"/>
      <c r="G282" s="141"/>
      <c r="H282" s="141"/>
      <c r="I282" s="141"/>
      <c r="J282" s="141"/>
      <c r="K282" s="141"/>
      <c r="L282" s="141"/>
      <c r="M282" s="141"/>
      <c r="N282" s="141"/>
      <c r="O282" s="141"/>
      <c r="P282" s="142"/>
      <c r="Q282" s="143"/>
      <c r="R282" s="6"/>
      <c r="S282" s="6"/>
      <c r="T282" s="6"/>
      <c r="U282" s="6"/>
      <c r="V282" s="6"/>
      <c r="W282" s="6"/>
      <c r="X282" s="6"/>
      <c r="Y282" s="6"/>
      <c r="Z282" s="6"/>
      <c r="AA282" s="6"/>
      <c r="AB282" s="6"/>
      <c r="AC282" s="6"/>
    </row>
    <row r="283" spans="2:29" ht="15.75">
      <c r="B283" s="140"/>
      <c r="C283" s="141"/>
      <c r="D283" s="141"/>
      <c r="E283" s="141"/>
      <c r="F283" s="141"/>
      <c r="G283" s="141"/>
      <c r="H283" s="141"/>
      <c r="I283" s="141"/>
      <c r="J283" s="141"/>
      <c r="K283" s="141"/>
      <c r="L283" s="141"/>
      <c r="M283" s="141"/>
      <c r="N283" s="141"/>
      <c r="O283" s="141"/>
      <c r="P283" s="142"/>
      <c r="Q283" s="143"/>
      <c r="R283" s="6"/>
      <c r="S283" s="6"/>
      <c r="T283" s="6"/>
      <c r="U283" s="6"/>
      <c r="V283" s="6"/>
      <c r="W283" s="6"/>
      <c r="X283" s="6"/>
      <c r="Y283" s="6"/>
      <c r="Z283" s="6"/>
      <c r="AA283" s="6"/>
      <c r="AB283" s="6"/>
      <c r="AC283" s="6"/>
    </row>
    <row r="284" spans="2:29" ht="15.75">
      <c r="B284" s="140"/>
      <c r="C284" s="141"/>
      <c r="D284" s="141"/>
      <c r="E284" s="141"/>
      <c r="F284" s="141"/>
      <c r="G284" s="141"/>
      <c r="H284" s="141"/>
      <c r="I284" s="141"/>
      <c r="J284" s="141"/>
      <c r="K284" s="141"/>
      <c r="L284" s="141"/>
      <c r="M284" s="141"/>
      <c r="N284" s="141"/>
      <c r="O284" s="141"/>
      <c r="P284" s="142"/>
      <c r="Q284" s="143"/>
      <c r="R284" s="6"/>
      <c r="S284" s="6"/>
      <c r="T284" s="6"/>
      <c r="U284" s="6"/>
      <c r="V284" s="6"/>
      <c r="W284" s="6"/>
      <c r="X284" s="6"/>
      <c r="Y284" s="6"/>
      <c r="Z284" s="6"/>
      <c r="AA284" s="6"/>
      <c r="AB284" s="6"/>
      <c r="AC284" s="6"/>
    </row>
    <row r="285" spans="2:29" ht="15.75">
      <c r="B285" s="140"/>
      <c r="C285" s="141"/>
      <c r="D285" s="141"/>
      <c r="E285" s="141"/>
      <c r="F285" s="141"/>
      <c r="G285" s="141"/>
      <c r="H285" s="141"/>
      <c r="I285" s="141"/>
      <c r="J285" s="141"/>
      <c r="K285" s="141"/>
      <c r="L285" s="141"/>
      <c r="M285" s="141"/>
      <c r="N285" s="141"/>
      <c r="O285" s="141"/>
      <c r="P285" s="142"/>
      <c r="Q285" s="143"/>
      <c r="R285" s="6"/>
      <c r="S285" s="6"/>
      <c r="T285" s="6"/>
      <c r="U285" s="6"/>
      <c r="V285" s="6"/>
      <c r="W285" s="6"/>
      <c r="X285" s="6"/>
      <c r="Y285" s="6"/>
      <c r="Z285" s="6"/>
      <c r="AA285" s="6"/>
      <c r="AB285" s="6"/>
      <c r="AC285" s="6"/>
    </row>
    <row r="286" spans="2:29" ht="15.75">
      <c r="B286" s="140"/>
      <c r="C286" s="141"/>
      <c r="D286" s="141"/>
      <c r="E286" s="141"/>
      <c r="F286" s="141"/>
      <c r="G286" s="141"/>
      <c r="H286" s="141"/>
      <c r="I286" s="141"/>
      <c r="J286" s="141"/>
      <c r="K286" s="141"/>
      <c r="L286" s="141"/>
      <c r="M286" s="141"/>
      <c r="N286" s="141"/>
      <c r="O286" s="141"/>
      <c r="P286" s="142"/>
      <c r="Q286" s="143"/>
      <c r="R286" s="6"/>
      <c r="S286" s="6"/>
      <c r="T286" s="6"/>
      <c r="U286" s="6"/>
      <c r="V286" s="6"/>
      <c r="W286" s="6"/>
      <c r="X286" s="6"/>
      <c r="Y286" s="6"/>
      <c r="Z286" s="6"/>
      <c r="AA286" s="6"/>
      <c r="AB286" s="6"/>
      <c r="AC286" s="6"/>
    </row>
    <row r="287" spans="2:29" ht="15.75">
      <c r="B287" s="140"/>
      <c r="C287" s="141"/>
      <c r="D287" s="141"/>
      <c r="E287" s="141"/>
      <c r="F287" s="141"/>
      <c r="G287" s="141"/>
      <c r="H287" s="141"/>
      <c r="I287" s="141"/>
      <c r="J287" s="141"/>
      <c r="K287" s="141"/>
      <c r="L287" s="141"/>
      <c r="M287" s="141"/>
      <c r="N287" s="141"/>
      <c r="O287" s="141"/>
      <c r="P287" s="142"/>
      <c r="Q287" s="143"/>
      <c r="R287" s="6"/>
      <c r="S287" s="6"/>
      <c r="T287" s="6"/>
      <c r="U287" s="6"/>
      <c r="V287" s="6"/>
      <c r="W287" s="6"/>
      <c r="X287" s="6"/>
      <c r="Y287" s="6"/>
      <c r="Z287" s="6"/>
      <c r="AA287" s="6"/>
      <c r="AB287" s="6"/>
      <c r="AC287" s="6"/>
    </row>
    <row r="288" spans="2:29" ht="15.75">
      <c r="B288" s="140"/>
      <c r="C288" s="141"/>
      <c r="D288" s="141"/>
      <c r="E288" s="141"/>
      <c r="F288" s="141"/>
      <c r="G288" s="141"/>
      <c r="H288" s="141"/>
      <c r="I288" s="141"/>
      <c r="J288" s="141"/>
      <c r="K288" s="141"/>
      <c r="L288" s="141"/>
      <c r="M288" s="141"/>
      <c r="N288" s="141"/>
      <c r="O288" s="141"/>
      <c r="P288" s="142"/>
      <c r="Q288" s="143"/>
      <c r="R288" s="6"/>
      <c r="S288" s="6"/>
      <c r="T288" s="6"/>
      <c r="U288" s="6"/>
      <c r="V288" s="6"/>
      <c r="W288" s="6"/>
      <c r="X288" s="6"/>
      <c r="Y288" s="6"/>
      <c r="Z288" s="6"/>
      <c r="AA288" s="6"/>
      <c r="AB288" s="6"/>
      <c r="AC288" s="6"/>
    </row>
    <row r="289" spans="2:29" ht="15.75">
      <c r="B289" s="140"/>
      <c r="C289" s="141"/>
      <c r="D289" s="141"/>
      <c r="E289" s="141"/>
      <c r="F289" s="141"/>
      <c r="G289" s="141"/>
      <c r="H289" s="141"/>
      <c r="I289" s="141"/>
      <c r="J289" s="141"/>
      <c r="K289" s="141"/>
      <c r="L289" s="141"/>
      <c r="M289" s="141"/>
      <c r="N289" s="141"/>
      <c r="O289" s="141"/>
      <c r="P289" s="142"/>
      <c r="Q289" s="143"/>
      <c r="R289" s="6"/>
      <c r="S289" s="6"/>
      <c r="T289" s="6"/>
      <c r="U289" s="6"/>
      <c r="V289" s="6"/>
      <c r="W289" s="6"/>
      <c r="X289" s="6"/>
      <c r="Y289" s="6"/>
      <c r="Z289" s="6"/>
      <c r="AA289" s="6"/>
      <c r="AB289" s="6"/>
      <c r="AC289" s="6"/>
    </row>
    <row r="290" spans="2:29" ht="15.75">
      <c r="B290" s="140"/>
      <c r="C290" s="141"/>
      <c r="D290" s="141"/>
      <c r="E290" s="141"/>
      <c r="F290" s="141"/>
      <c r="G290" s="141"/>
      <c r="H290" s="141"/>
      <c r="I290" s="141"/>
      <c r="J290" s="141"/>
      <c r="K290" s="141"/>
      <c r="L290" s="141"/>
      <c r="M290" s="141"/>
      <c r="N290" s="141"/>
      <c r="O290" s="141"/>
      <c r="P290" s="142"/>
      <c r="Q290" s="143"/>
      <c r="R290" s="6"/>
      <c r="S290" s="6"/>
      <c r="T290" s="6"/>
      <c r="U290" s="6"/>
      <c r="V290" s="6"/>
      <c r="W290" s="6"/>
      <c r="X290" s="6"/>
      <c r="Y290" s="6"/>
      <c r="Z290" s="6"/>
      <c r="AA290" s="6"/>
      <c r="AB290" s="6"/>
      <c r="AC290" s="6"/>
    </row>
    <row r="291" spans="2:29" ht="15.75">
      <c r="B291" s="140"/>
      <c r="C291" s="141"/>
      <c r="D291" s="141"/>
      <c r="E291" s="141"/>
      <c r="F291" s="141"/>
      <c r="G291" s="141"/>
      <c r="H291" s="141"/>
      <c r="I291" s="141"/>
      <c r="J291" s="141"/>
      <c r="K291" s="141"/>
      <c r="L291" s="141"/>
      <c r="M291" s="141"/>
      <c r="N291" s="141"/>
      <c r="O291" s="141"/>
      <c r="P291" s="142"/>
      <c r="Q291" s="143"/>
      <c r="R291" s="6"/>
      <c r="S291" s="6"/>
      <c r="T291" s="6"/>
      <c r="U291" s="6"/>
      <c r="V291" s="6"/>
      <c r="W291" s="6"/>
      <c r="X291" s="6"/>
      <c r="Y291" s="6"/>
      <c r="Z291" s="6"/>
      <c r="AA291" s="6"/>
      <c r="AB291" s="6"/>
      <c r="AC291" s="6"/>
    </row>
    <row r="292" spans="2:29" ht="15.75">
      <c r="B292" s="140"/>
      <c r="C292" s="141"/>
      <c r="D292" s="141"/>
      <c r="E292" s="141"/>
      <c r="F292" s="141"/>
      <c r="G292" s="141"/>
      <c r="H292" s="141"/>
      <c r="I292" s="141"/>
      <c r="J292" s="141"/>
      <c r="K292" s="141"/>
      <c r="L292" s="141"/>
      <c r="M292" s="141"/>
      <c r="N292" s="141"/>
      <c r="O292" s="141"/>
      <c r="P292" s="142"/>
      <c r="Q292" s="143"/>
      <c r="R292" s="6"/>
      <c r="S292" s="6"/>
      <c r="T292" s="6"/>
      <c r="U292" s="6"/>
      <c r="V292" s="6"/>
      <c r="W292" s="6"/>
      <c r="X292" s="6"/>
      <c r="Y292" s="6"/>
      <c r="Z292" s="6"/>
      <c r="AA292" s="6"/>
      <c r="AB292" s="6"/>
      <c r="AC292" s="6"/>
    </row>
    <row r="293" spans="2:29" ht="15.75">
      <c r="B293" s="140"/>
      <c r="C293" s="141"/>
      <c r="D293" s="141"/>
      <c r="E293" s="141"/>
      <c r="F293" s="141"/>
      <c r="G293" s="141"/>
      <c r="H293" s="141"/>
      <c r="I293" s="141"/>
      <c r="J293" s="141"/>
      <c r="K293" s="141"/>
      <c r="L293" s="141"/>
      <c r="M293" s="141"/>
      <c r="N293" s="141"/>
      <c r="O293" s="141"/>
      <c r="P293" s="142"/>
      <c r="Q293" s="143"/>
      <c r="R293" s="6"/>
      <c r="S293" s="6"/>
      <c r="T293" s="6"/>
      <c r="U293" s="6"/>
      <c r="V293" s="6"/>
      <c r="W293" s="6"/>
      <c r="X293" s="6"/>
      <c r="Y293" s="6"/>
      <c r="Z293" s="6"/>
      <c r="AA293" s="6"/>
      <c r="AB293" s="6"/>
      <c r="AC293" s="6"/>
    </row>
    <row r="294" spans="2:29" ht="15.75">
      <c r="B294" s="140"/>
      <c r="C294" s="141"/>
      <c r="D294" s="141"/>
      <c r="E294" s="141"/>
      <c r="F294" s="141"/>
      <c r="G294" s="141"/>
      <c r="H294" s="141"/>
      <c r="I294" s="141"/>
      <c r="J294" s="141"/>
      <c r="K294" s="141"/>
      <c r="L294" s="141"/>
      <c r="M294" s="141"/>
      <c r="N294" s="141"/>
      <c r="O294" s="141"/>
      <c r="P294" s="142"/>
      <c r="Q294" s="143"/>
      <c r="R294" s="6"/>
      <c r="S294" s="6"/>
      <c r="T294" s="6"/>
      <c r="U294" s="6"/>
      <c r="V294" s="6"/>
      <c r="W294" s="6"/>
      <c r="X294" s="6"/>
      <c r="Y294" s="6"/>
      <c r="Z294" s="6"/>
      <c r="AA294" s="6"/>
      <c r="AB294" s="6"/>
      <c r="AC294" s="6"/>
    </row>
    <row r="295" spans="2:29" ht="15.75">
      <c r="B295" s="140"/>
      <c r="C295" s="141"/>
      <c r="D295" s="141"/>
      <c r="E295" s="141"/>
      <c r="F295" s="141"/>
      <c r="G295" s="141"/>
      <c r="H295" s="141"/>
      <c r="I295" s="141"/>
      <c r="J295" s="141"/>
      <c r="K295" s="141"/>
      <c r="L295" s="141"/>
      <c r="M295" s="141"/>
      <c r="N295" s="141"/>
      <c r="O295" s="141"/>
      <c r="P295" s="142"/>
      <c r="Q295" s="143"/>
      <c r="R295" s="6"/>
      <c r="S295" s="6"/>
      <c r="T295" s="6"/>
      <c r="U295" s="6"/>
      <c r="V295" s="6"/>
      <c r="W295" s="6"/>
      <c r="X295" s="6"/>
      <c r="Y295" s="6"/>
      <c r="Z295" s="6"/>
      <c r="AA295" s="6"/>
      <c r="AB295" s="6"/>
      <c r="AC295" s="6"/>
    </row>
    <row r="296" spans="2:29" ht="15.75">
      <c r="B296" s="140"/>
      <c r="C296" s="141"/>
      <c r="D296" s="141"/>
      <c r="E296" s="141"/>
      <c r="F296" s="141"/>
      <c r="G296" s="141"/>
      <c r="H296" s="141"/>
      <c r="I296" s="141"/>
      <c r="J296" s="141"/>
      <c r="K296" s="141"/>
      <c r="L296" s="141"/>
      <c r="M296" s="141"/>
      <c r="N296" s="141"/>
      <c r="O296" s="141"/>
      <c r="P296" s="142"/>
      <c r="Q296" s="143"/>
      <c r="R296" s="6"/>
      <c r="S296" s="6"/>
      <c r="T296" s="6"/>
      <c r="U296" s="6"/>
      <c r="V296" s="6"/>
      <c r="W296" s="6"/>
      <c r="X296" s="6"/>
      <c r="Y296" s="6"/>
      <c r="Z296" s="6"/>
      <c r="AA296" s="6"/>
      <c r="AB296" s="6"/>
      <c r="AC296" s="6"/>
    </row>
    <row r="297" spans="2:29" ht="15.75">
      <c r="B297" s="140"/>
      <c r="C297" s="141"/>
      <c r="D297" s="141"/>
      <c r="E297" s="141"/>
      <c r="F297" s="141"/>
      <c r="G297" s="141"/>
      <c r="H297" s="141"/>
      <c r="I297" s="141"/>
      <c r="J297" s="141"/>
      <c r="K297" s="141"/>
      <c r="L297" s="141"/>
      <c r="M297" s="141"/>
      <c r="N297" s="141"/>
      <c r="O297" s="141"/>
      <c r="P297" s="142"/>
      <c r="Q297" s="143"/>
      <c r="R297" s="6"/>
      <c r="S297" s="6"/>
      <c r="T297" s="6"/>
      <c r="U297" s="6"/>
      <c r="V297" s="6"/>
      <c r="W297" s="6"/>
      <c r="X297" s="6"/>
      <c r="Y297" s="6"/>
      <c r="Z297" s="6"/>
      <c r="AA297" s="6"/>
      <c r="AB297" s="6"/>
      <c r="AC297" s="6"/>
    </row>
    <row r="298" spans="2:29" ht="15.75">
      <c r="B298" s="140"/>
      <c r="C298" s="141"/>
      <c r="D298" s="141"/>
      <c r="E298" s="141"/>
      <c r="F298" s="141"/>
      <c r="G298" s="141"/>
      <c r="H298" s="141"/>
      <c r="I298" s="141"/>
      <c r="J298" s="141"/>
      <c r="K298" s="141"/>
      <c r="L298" s="141"/>
      <c r="M298" s="141"/>
      <c r="N298" s="141"/>
      <c r="O298" s="141"/>
      <c r="P298" s="142"/>
      <c r="Q298" s="143"/>
      <c r="R298" s="6"/>
      <c r="S298" s="6"/>
      <c r="T298" s="6"/>
      <c r="U298" s="6"/>
      <c r="V298" s="6"/>
      <c r="W298" s="6"/>
      <c r="X298" s="6"/>
      <c r="Y298" s="6"/>
      <c r="Z298" s="6"/>
      <c r="AA298" s="6"/>
      <c r="AB298" s="6"/>
      <c r="AC298" s="6"/>
    </row>
    <row r="299" spans="2:29" ht="15.75">
      <c r="B299" s="140"/>
      <c r="C299" s="141"/>
      <c r="D299" s="141"/>
      <c r="E299" s="141"/>
      <c r="F299" s="141"/>
      <c r="G299" s="141"/>
      <c r="H299" s="141"/>
      <c r="I299" s="141"/>
      <c r="J299" s="141"/>
      <c r="K299" s="141"/>
      <c r="L299" s="141"/>
      <c r="M299" s="141"/>
      <c r="N299" s="141"/>
      <c r="O299" s="141"/>
      <c r="P299" s="142"/>
      <c r="Q299" s="143"/>
      <c r="R299" s="6"/>
      <c r="S299" s="6"/>
      <c r="T299" s="6"/>
      <c r="U299" s="6"/>
      <c r="V299" s="6"/>
      <c r="W299" s="6"/>
      <c r="X299" s="6"/>
      <c r="Y299" s="6"/>
      <c r="Z299" s="6"/>
      <c r="AA299" s="6"/>
      <c r="AB299" s="6"/>
      <c r="AC299" s="6"/>
    </row>
    <row r="300" spans="2:29" ht="15.75">
      <c r="B300" s="140"/>
      <c r="C300" s="141"/>
      <c r="D300" s="141"/>
      <c r="E300" s="141"/>
      <c r="F300" s="141"/>
      <c r="G300" s="141"/>
      <c r="H300" s="141"/>
      <c r="I300" s="141"/>
      <c r="J300" s="141"/>
      <c r="K300" s="141"/>
      <c r="L300" s="141"/>
      <c r="M300" s="141"/>
      <c r="N300" s="141"/>
      <c r="O300" s="141"/>
      <c r="P300" s="142"/>
      <c r="Q300" s="143"/>
      <c r="R300" s="6"/>
      <c r="S300" s="6"/>
      <c r="T300" s="6"/>
      <c r="U300" s="6"/>
      <c r="V300" s="6"/>
      <c r="W300" s="6"/>
      <c r="X300" s="6"/>
      <c r="Y300" s="6"/>
      <c r="Z300" s="6"/>
      <c r="AA300" s="6"/>
      <c r="AB300" s="6"/>
      <c r="AC300" s="6"/>
    </row>
    <row r="301" spans="2:29" ht="15.75">
      <c r="B301" s="140"/>
      <c r="C301" s="141"/>
      <c r="D301" s="141"/>
      <c r="E301" s="141"/>
      <c r="F301" s="141"/>
      <c r="G301" s="141"/>
      <c r="H301" s="141"/>
      <c r="I301" s="141"/>
      <c r="J301" s="141"/>
      <c r="K301" s="141"/>
      <c r="L301" s="141"/>
      <c r="M301" s="141"/>
      <c r="N301" s="141"/>
      <c r="O301" s="141"/>
      <c r="P301" s="142"/>
      <c r="Q301" s="143"/>
      <c r="R301" s="6"/>
      <c r="S301" s="6"/>
      <c r="T301" s="6"/>
      <c r="U301" s="6"/>
      <c r="V301" s="6"/>
      <c r="W301" s="6"/>
      <c r="X301" s="6"/>
      <c r="Y301" s="6"/>
      <c r="Z301" s="6"/>
      <c r="AA301" s="6"/>
      <c r="AB301" s="6"/>
      <c r="AC301" s="6"/>
    </row>
    <row r="302" spans="2:29" ht="15.75">
      <c r="B302" s="140"/>
      <c r="C302" s="141"/>
      <c r="D302" s="141"/>
      <c r="E302" s="141"/>
      <c r="F302" s="141"/>
      <c r="G302" s="141"/>
      <c r="H302" s="141"/>
      <c r="I302" s="141"/>
      <c r="J302" s="141"/>
      <c r="K302" s="141"/>
      <c r="L302" s="141"/>
      <c r="M302" s="141"/>
      <c r="N302" s="141"/>
      <c r="O302" s="141"/>
      <c r="P302" s="142"/>
      <c r="Q302" s="143"/>
      <c r="R302" s="6"/>
      <c r="S302" s="6"/>
      <c r="T302" s="6"/>
      <c r="U302" s="6"/>
      <c r="V302" s="6"/>
      <c r="W302" s="6"/>
      <c r="X302" s="6"/>
      <c r="Y302" s="6"/>
      <c r="Z302" s="6"/>
      <c r="AA302" s="6"/>
      <c r="AB302" s="6"/>
      <c r="AC302" s="6"/>
    </row>
    <row r="303" spans="2:29" ht="15.75">
      <c r="B303" s="140"/>
      <c r="C303" s="141"/>
      <c r="D303" s="141"/>
      <c r="E303" s="141"/>
      <c r="F303" s="141"/>
      <c r="G303" s="141"/>
      <c r="H303" s="141"/>
      <c r="I303" s="141"/>
      <c r="J303" s="141"/>
      <c r="K303" s="141"/>
      <c r="L303" s="141"/>
      <c r="M303" s="141"/>
      <c r="N303" s="141"/>
      <c r="O303" s="141"/>
      <c r="P303" s="142"/>
      <c r="Q303" s="143"/>
      <c r="R303" s="6"/>
      <c r="S303" s="6"/>
      <c r="T303" s="6"/>
      <c r="U303" s="6"/>
      <c r="V303" s="6"/>
      <c r="W303" s="6"/>
      <c r="X303" s="6"/>
      <c r="Y303" s="6"/>
      <c r="Z303" s="6"/>
      <c r="AA303" s="6"/>
      <c r="AB303" s="6"/>
      <c r="AC303" s="6"/>
    </row>
    <row r="304" spans="2:29" ht="15.75">
      <c r="B304" s="140"/>
      <c r="C304" s="141"/>
      <c r="D304" s="141"/>
      <c r="E304" s="141"/>
      <c r="F304" s="141"/>
      <c r="G304" s="141"/>
      <c r="H304" s="141"/>
      <c r="I304" s="141"/>
      <c r="J304" s="141"/>
      <c r="K304" s="141"/>
      <c r="L304" s="141"/>
      <c r="M304" s="141"/>
      <c r="N304" s="141"/>
      <c r="O304" s="141"/>
      <c r="P304" s="142"/>
      <c r="Q304" s="143"/>
      <c r="R304" s="6"/>
      <c r="S304" s="6"/>
      <c r="T304" s="6"/>
      <c r="U304" s="6"/>
      <c r="V304" s="6"/>
      <c r="W304" s="6"/>
      <c r="X304" s="6"/>
      <c r="Y304" s="6"/>
      <c r="Z304" s="6"/>
      <c r="AA304" s="6"/>
      <c r="AB304" s="6"/>
      <c r="AC304" s="6"/>
    </row>
    <row r="305" spans="2:29" ht="15.75">
      <c r="B305" s="140"/>
      <c r="C305" s="141"/>
      <c r="D305" s="141"/>
      <c r="E305" s="141"/>
      <c r="F305" s="141"/>
      <c r="G305" s="141"/>
      <c r="H305" s="141"/>
      <c r="I305" s="141"/>
      <c r="J305" s="141"/>
      <c r="K305" s="141"/>
      <c r="L305" s="141"/>
      <c r="M305" s="141"/>
      <c r="N305" s="141"/>
      <c r="O305" s="141"/>
      <c r="P305" s="142"/>
      <c r="Q305" s="143"/>
      <c r="R305" s="6"/>
      <c r="S305" s="6"/>
      <c r="T305" s="6"/>
      <c r="U305" s="6"/>
      <c r="V305" s="6"/>
      <c r="W305" s="6"/>
      <c r="X305" s="6"/>
      <c r="Y305" s="6"/>
      <c r="Z305" s="6"/>
      <c r="AA305" s="6"/>
      <c r="AB305" s="6"/>
      <c r="AC305" s="6"/>
    </row>
    <row r="306" spans="2:29" ht="15.75">
      <c r="B306" s="140"/>
      <c r="C306" s="141"/>
      <c r="D306" s="141"/>
      <c r="E306" s="141"/>
      <c r="F306" s="141"/>
      <c r="G306" s="141"/>
      <c r="H306" s="141"/>
      <c r="I306" s="141"/>
      <c r="J306" s="141"/>
      <c r="K306" s="141"/>
      <c r="L306" s="141"/>
      <c r="M306" s="141"/>
      <c r="N306" s="141"/>
      <c r="O306" s="141"/>
      <c r="P306" s="142"/>
      <c r="Q306" s="143"/>
      <c r="R306" s="6"/>
      <c r="S306" s="6"/>
      <c r="T306" s="6"/>
      <c r="U306" s="6"/>
      <c r="V306" s="6"/>
      <c r="W306" s="6"/>
      <c r="X306" s="6"/>
      <c r="Y306" s="6"/>
      <c r="Z306" s="6"/>
      <c r="AA306" s="6"/>
      <c r="AB306" s="6"/>
      <c r="AC306" s="6"/>
    </row>
    <row r="307" spans="2:29" ht="15.75">
      <c r="B307" s="140"/>
      <c r="C307" s="141"/>
      <c r="D307" s="141"/>
      <c r="E307" s="141"/>
      <c r="F307" s="141"/>
      <c r="G307" s="141"/>
      <c r="H307" s="141"/>
      <c r="I307" s="141"/>
      <c r="J307" s="141"/>
      <c r="K307" s="141"/>
      <c r="L307" s="141"/>
      <c r="M307" s="141"/>
      <c r="N307" s="141"/>
      <c r="O307" s="141"/>
      <c r="P307" s="142"/>
      <c r="Q307" s="143"/>
      <c r="R307" s="6"/>
      <c r="S307" s="6"/>
      <c r="T307" s="6"/>
      <c r="U307" s="6"/>
      <c r="V307" s="6"/>
      <c r="W307" s="6"/>
      <c r="X307" s="6"/>
      <c r="Y307" s="6"/>
      <c r="Z307" s="6"/>
      <c r="AA307" s="6"/>
      <c r="AB307" s="6"/>
      <c r="AC307" s="6"/>
    </row>
    <row r="308" spans="2:29" ht="15.75">
      <c r="B308" s="140"/>
      <c r="C308" s="141"/>
      <c r="D308" s="141"/>
      <c r="E308" s="141"/>
      <c r="F308" s="141"/>
      <c r="G308" s="141"/>
      <c r="H308" s="141"/>
      <c r="I308" s="141"/>
      <c r="J308" s="141"/>
      <c r="K308" s="141"/>
      <c r="L308" s="141"/>
      <c r="M308" s="141"/>
      <c r="N308" s="141"/>
      <c r="O308" s="141"/>
      <c r="P308" s="142"/>
      <c r="Q308" s="143"/>
      <c r="R308" s="6"/>
      <c r="S308" s="6"/>
      <c r="T308" s="6"/>
      <c r="U308" s="6"/>
      <c r="V308" s="6"/>
      <c r="W308" s="6"/>
      <c r="X308" s="6"/>
      <c r="Y308" s="6"/>
      <c r="Z308" s="6"/>
      <c r="AA308" s="6"/>
      <c r="AB308" s="6"/>
      <c r="AC308" s="6"/>
    </row>
    <row r="309" spans="2:29" ht="15.75">
      <c r="B309" s="140"/>
      <c r="C309" s="141"/>
      <c r="D309" s="141"/>
      <c r="E309" s="141"/>
      <c r="F309" s="141"/>
      <c r="G309" s="141"/>
      <c r="H309" s="141"/>
      <c r="I309" s="141"/>
      <c r="J309" s="141"/>
      <c r="K309" s="141"/>
      <c r="L309" s="141"/>
      <c r="M309" s="141"/>
      <c r="N309" s="141"/>
      <c r="O309" s="141"/>
      <c r="P309" s="142"/>
      <c r="Q309" s="143"/>
      <c r="R309" s="6"/>
      <c r="S309" s="6"/>
      <c r="T309" s="6"/>
      <c r="U309" s="6"/>
      <c r="V309" s="6"/>
      <c r="W309" s="6"/>
      <c r="X309" s="6"/>
      <c r="Y309" s="6"/>
      <c r="Z309" s="6"/>
      <c r="AA309" s="6"/>
      <c r="AB309" s="6"/>
      <c r="AC309" s="6"/>
    </row>
    <row r="310" spans="2:29" ht="15.75">
      <c r="B310" s="140"/>
      <c r="C310" s="141"/>
      <c r="D310" s="141"/>
      <c r="E310" s="141"/>
      <c r="F310" s="141"/>
      <c r="G310" s="141"/>
      <c r="H310" s="141"/>
      <c r="I310" s="141"/>
      <c r="J310" s="141"/>
      <c r="K310" s="141"/>
      <c r="L310" s="141"/>
      <c r="M310" s="141"/>
      <c r="N310" s="141"/>
      <c r="O310" s="141"/>
      <c r="P310" s="142"/>
      <c r="Q310" s="143"/>
      <c r="R310" s="6"/>
      <c r="S310" s="6"/>
      <c r="T310" s="6"/>
      <c r="U310" s="6"/>
      <c r="V310" s="6"/>
      <c r="W310" s="6"/>
      <c r="X310" s="6"/>
      <c r="Y310" s="6"/>
      <c r="Z310" s="6"/>
      <c r="AA310" s="6"/>
      <c r="AB310" s="6"/>
      <c r="AC310" s="6"/>
    </row>
    <row r="311" spans="2:29" ht="15.75">
      <c r="B311" s="140"/>
      <c r="C311" s="141"/>
      <c r="D311" s="141"/>
      <c r="E311" s="141"/>
      <c r="F311" s="141"/>
      <c r="G311" s="141"/>
      <c r="H311" s="141"/>
      <c r="I311" s="141"/>
      <c r="J311" s="141"/>
      <c r="K311" s="141"/>
      <c r="L311" s="141"/>
      <c r="M311" s="141"/>
      <c r="N311" s="141"/>
      <c r="O311" s="141"/>
      <c r="P311" s="142"/>
      <c r="Q311" s="143"/>
      <c r="R311" s="6"/>
      <c r="S311" s="6"/>
      <c r="T311" s="6"/>
      <c r="U311" s="6"/>
      <c r="V311" s="6"/>
      <c r="W311" s="6"/>
      <c r="X311" s="6"/>
      <c r="Y311" s="6"/>
      <c r="Z311" s="6"/>
      <c r="AA311" s="6"/>
      <c r="AB311" s="6"/>
      <c r="AC311" s="6"/>
    </row>
    <row r="312" spans="2:29" ht="15.75">
      <c r="B312" s="140"/>
      <c r="C312" s="141"/>
      <c r="D312" s="141"/>
      <c r="E312" s="141"/>
      <c r="F312" s="141"/>
      <c r="G312" s="141"/>
      <c r="H312" s="141"/>
      <c r="I312" s="141"/>
      <c r="J312" s="141"/>
      <c r="K312" s="141"/>
      <c r="L312" s="141"/>
      <c r="M312" s="141"/>
      <c r="N312" s="141"/>
      <c r="O312" s="141"/>
      <c r="P312" s="142"/>
      <c r="Q312" s="143"/>
      <c r="R312" s="6"/>
      <c r="S312" s="6"/>
      <c r="T312" s="6"/>
      <c r="U312" s="6"/>
      <c r="V312" s="6"/>
      <c r="W312" s="6"/>
      <c r="X312" s="6"/>
      <c r="Y312" s="6"/>
      <c r="Z312" s="6"/>
      <c r="AA312" s="6"/>
      <c r="AB312" s="6"/>
      <c r="AC312" s="6"/>
    </row>
    <row r="313" spans="2:29" ht="15.75">
      <c r="B313" s="140"/>
      <c r="C313" s="141"/>
      <c r="D313" s="141"/>
      <c r="E313" s="141"/>
      <c r="F313" s="141"/>
      <c r="G313" s="141"/>
      <c r="H313" s="141"/>
      <c r="I313" s="141"/>
      <c r="J313" s="141"/>
      <c r="K313" s="141"/>
      <c r="L313" s="141"/>
      <c r="M313" s="141"/>
      <c r="N313" s="141"/>
      <c r="O313" s="141"/>
      <c r="P313" s="142"/>
      <c r="Q313" s="143"/>
      <c r="R313" s="6"/>
      <c r="S313" s="6"/>
      <c r="T313" s="6"/>
      <c r="U313" s="6"/>
      <c r="V313" s="6"/>
      <c r="W313" s="6"/>
      <c r="X313" s="6"/>
      <c r="Y313" s="6"/>
      <c r="Z313" s="6"/>
      <c r="AA313" s="6"/>
      <c r="AB313" s="6"/>
      <c r="AC313" s="6"/>
    </row>
    <row r="314" spans="2:29" ht="15.75">
      <c r="B314" s="140"/>
      <c r="C314" s="141"/>
      <c r="D314" s="141"/>
      <c r="E314" s="141"/>
      <c r="F314" s="141"/>
      <c r="G314" s="141"/>
      <c r="H314" s="141"/>
      <c r="I314" s="141"/>
      <c r="J314" s="141"/>
      <c r="K314" s="141"/>
      <c r="L314" s="141"/>
      <c r="M314" s="141"/>
      <c r="N314" s="141"/>
      <c r="O314" s="141"/>
      <c r="P314" s="142"/>
      <c r="Q314" s="143"/>
      <c r="R314" s="6"/>
      <c r="S314" s="6"/>
      <c r="T314" s="6"/>
      <c r="U314" s="6"/>
      <c r="V314" s="6"/>
      <c r="W314" s="6"/>
      <c r="X314" s="6"/>
      <c r="Y314" s="6"/>
      <c r="Z314" s="6"/>
      <c r="AA314" s="6"/>
      <c r="AB314" s="6"/>
      <c r="AC314" s="6"/>
    </row>
    <row r="315" spans="2:29" ht="15.75">
      <c r="B315" s="140"/>
      <c r="C315" s="141"/>
      <c r="D315" s="141"/>
      <c r="E315" s="141"/>
      <c r="F315" s="141"/>
      <c r="G315" s="141"/>
      <c r="H315" s="141"/>
      <c r="I315" s="141"/>
      <c r="J315" s="141"/>
      <c r="K315" s="141"/>
      <c r="L315" s="141"/>
      <c r="M315" s="141"/>
      <c r="N315" s="141"/>
      <c r="O315" s="141"/>
      <c r="P315" s="142"/>
      <c r="Q315" s="143"/>
      <c r="R315" s="6"/>
      <c r="S315" s="6"/>
      <c r="T315" s="6"/>
      <c r="U315" s="6"/>
      <c r="V315" s="6"/>
      <c r="W315" s="6"/>
      <c r="X315" s="6"/>
      <c r="Y315" s="6"/>
      <c r="Z315" s="6"/>
      <c r="AA315" s="6"/>
      <c r="AB315" s="6"/>
      <c r="AC315" s="6"/>
    </row>
    <row r="316" spans="2:29" ht="15.75">
      <c r="B316" s="140"/>
      <c r="C316" s="141"/>
      <c r="D316" s="141"/>
      <c r="E316" s="141"/>
      <c r="F316" s="141"/>
      <c r="G316" s="141"/>
      <c r="H316" s="141"/>
      <c r="I316" s="141"/>
      <c r="J316" s="141"/>
      <c r="K316" s="141"/>
      <c r="L316" s="141"/>
      <c r="M316" s="141"/>
      <c r="N316" s="141"/>
      <c r="O316" s="141"/>
      <c r="P316" s="142"/>
      <c r="Q316" s="143"/>
      <c r="R316" s="6"/>
      <c r="S316" s="6"/>
      <c r="T316" s="6"/>
      <c r="U316" s="6"/>
      <c r="V316" s="6"/>
      <c r="W316" s="6"/>
      <c r="X316" s="6"/>
      <c r="Y316" s="6"/>
      <c r="Z316" s="6"/>
      <c r="AA316" s="6"/>
      <c r="AB316" s="6"/>
      <c r="AC316" s="6"/>
    </row>
    <row r="317" spans="2:29" ht="15.75">
      <c r="B317" s="140"/>
      <c r="C317" s="141"/>
      <c r="D317" s="141"/>
      <c r="E317" s="141"/>
      <c r="F317" s="141"/>
      <c r="G317" s="141"/>
      <c r="H317" s="141"/>
      <c r="I317" s="141"/>
      <c r="J317" s="141"/>
      <c r="K317" s="141"/>
      <c r="L317" s="141"/>
      <c r="M317" s="141"/>
      <c r="N317" s="141"/>
      <c r="O317" s="141"/>
      <c r="P317" s="142"/>
      <c r="Q317" s="143"/>
      <c r="R317" s="6"/>
      <c r="S317" s="6"/>
      <c r="T317" s="6"/>
      <c r="U317" s="6"/>
      <c r="V317" s="6"/>
      <c r="W317" s="6"/>
      <c r="X317" s="6"/>
      <c r="Y317" s="6"/>
      <c r="Z317" s="6"/>
      <c r="AA317" s="6"/>
      <c r="AB317" s="6"/>
      <c r="AC317" s="6"/>
    </row>
    <row r="318" spans="2:29" ht="15.75">
      <c r="B318" s="140"/>
      <c r="C318" s="141"/>
      <c r="D318" s="141"/>
      <c r="E318" s="141"/>
      <c r="F318" s="141"/>
      <c r="G318" s="141"/>
      <c r="H318" s="141"/>
      <c r="I318" s="141"/>
      <c r="J318" s="141"/>
      <c r="K318" s="141"/>
      <c r="L318" s="141"/>
      <c r="M318" s="141"/>
      <c r="N318" s="141"/>
      <c r="O318" s="141"/>
      <c r="P318" s="142"/>
      <c r="Q318" s="143"/>
      <c r="R318" s="6"/>
      <c r="S318" s="6"/>
      <c r="T318" s="6"/>
      <c r="U318" s="6"/>
      <c r="V318" s="6"/>
      <c r="W318" s="6"/>
      <c r="X318" s="6"/>
      <c r="Y318" s="6"/>
      <c r="Z318" s="6"/>
      <c r="AA318" s="6"/>
      <c r="AB318" s="6"/>
      <c r="AC318" s="6"/>
    </row>
    <row r="319" spans="2:29" ht="15.75">
      <c r="B319" s="140"/>
      <c r="C319" s="141"/>
      <c r="D319" s="141"/>
      <c r="E319" s="141"/>
      <c r="F319" s="141"/>
      <c r="G319" s="141"/>
      <c r="H319" s="141"/>
      <c r="I319" s="141"/>
      <c r="J319" s="141"/>
      <c r="K319" s="141"/>
      <c r="L319" s="141"/>
      <c r="M319" s="141"/>
      <c r="N319" s="141"/>
      <c r="O319" s="141"/>
      <c r="P319" s="142"/>
      <c r="Q319" s="143"/>
      <c r="R319" s="6"/>
      <c r="S319" s="6"/>
      <c r="T319" s="6"/>
      <c r="U319" s="6"/>
      <c r="V319" s="6"/>
      <c r="W319" s="6"/>
      <c r="X319" s="6"/>
      <c r="Y319" s="6"/>
      <c r="Z319" s="6"/>
      <c r="AA319" s="6"/>
      <c r="AB319" s="6"/>
      <c r="AC319" s="6"/>
    </row>
    <row r="320" spans="2:29" ht="15.75">
      <c r="B320" s="140"/>
      <c r="C320" s="141"/>
      <c r="D320" s="141"/>
      <c r="E320" s="141"/>
      <c r="F320" s="141"/>
      <c r="G320" s="141"/>
      <c r="H320" s="141"/>
      <c r="I320" s="141"/>
      <c r="J320" s="141"/>
      <c r="K320" s="141"/>
      <c r="L320" s="141"/>
      <c r="M320" s="141"/>
      <c r="N320" s="141"/>
      <c r="O320" s="141"/>
      <c r="P320" s="142"/>
      <c r="Q320" s="143"/>
      <c r="R320" s="6"/>
      <c r="S320" s="6"/>
      <c r="T320" s="6"/>
      <c r="U320" s="6"/>
      <c r="V320" s="6"/>
      <c r="W320" s="6"/>
      <c r="X320" s="6"/>
      <c r="Y320" s="6"/>
      <c r="Z320" s="6"/>
      <c r="AA320" s="6"/>
      <c r="AB320" s="6"/>
      <c r="AC320" s="6"/>
    </row>
    <row r="321" spans="2:29" ht="15.75">
      <c r="B321" s="140"/>
      <c r="C321" s="141"/>
      <c r="D321" s="141"/>
      <c r="E321" s="141"/>
      <c r="F321" s="141"/>
      <c r="G321" s="141"/>
      <c r="H321" s="141"/>
      <c r="I321" s="141"/>
      <c r="J321" s="141"/>
      <c r="K321" s="141"/>
      <c r="L321" s="141"/>
      <c r="M321" s="141"/>
      <c r="N321" s="141"/>
      <c r="O321" s="141"/>
      <c r="P321" s="142"/>
      <c r="Q321" s="143"/>
      <c r="R321" s="6"/>
      <c r="S321" s="6"/>
      <c r="T321" s="6"/>
      <c r="U321" s="6"/>
      <c r="V321" s="6"/>
      <c r="W321" s="6"/>
      <c r="X321" s="6"/>
      <c r="Y321" s="6"/>
      <c r="Z321" s="6"/>
      <c r="AA321" s="6"/>
      <c r="AB321" s="6"/>
      <c r="AC321" s="6"/>
    </row>
    <row r="322" spans="2:29" ht="15.75">
      <c r="B322" s="140"/>
      <c r="C322" s="141"/>
      <c r="D322" s="141"/>
      <c r="E322" s="141"/>
      <c r="F322" s="141"/>
      <c r="G322" s="141"/>
      <c r="H322" s="141"/>
      <c r="I322" s="141"/>
      <c r="J322" s="141"/>
      <c r="K322" s="141"/>
      <c r="L322" s="141"/>
      <c r="M322" s="141"/>
      <c r="N322" s="141"/>
      <c r="O322" s="141"/>
      <c r="P322" s="142"/>
      <c r="Q322" s="143"/>
      <c r="R322" s="6"/>
      <c r="S322" s="6"/>
      <c r="T322" s="6"/>
      <c r="U322" s="6"/>
      <c r="V322" s="6"/>
      <c r="W322" s="6"/>
      <c r="X322" s="6"/>
      <c r="Y322" s="6"/>
      <c r="Z322" s="6"/>
      <c r="AA322" s="6"/>
      <c r="AB322" s="6"/>
      <c r="AC322" s="6"/>
    </row>
    <row r="323" spans="2:29" ht="15.75">
      <c r="B323" s="140"/>
      <c r="C323" s="141"/>
      <c r="D323" s="141"/>
      <c r="E323" s="141"/>
      <c r="F323" s="141"/>
      <c r="G323" s="141"/>
      <c r="H323" s="141"/>
      <c r="I323" s="141"/>
      <c r="J323" s="141"/>
      <c r="K323" s="141"/>
      <c r="L323" s="141"/>
      <c r="M323" s="141"/>
      <c r="N323" s="141"/>
      <c r="O323" s="141"/>
      <c r="P323" s="142"/>
      <c r="Q323" s="143"/>
      <c r="R323" s="6"/>
      <c r="S323" s="6"/>
      <c r="T323" s="6"/>
      <c r="U323" s="6"/>
      <c r="V323" s="6"/>
      <c r="W323" s="6"/>
      <c r="X323" s="6"/>
      <c r="Y323" s="6"/>
      <c r="Z323" s="6"/>
      <c r="AA323" s="6"/>
      <c r="AB323" s="6"/>
      <c r="AC323" s="6"/>
    </row>
    <row r="324" spans="2:29" ht="15.75">
      <c r="B324" s="140"/>
      <c r="C324" s="141"/>
      <c r="D324" s="141"/>
      <c r="E324" s="141"/>
      <c r="F324" s="141"/>
      <c r="G324" s="141"/>
      <c r="H324" s="141"/>
      <c r="I324" s="141"/>
      <c r="J324" s="141"/>
      <c r="K324" s="141"/>
      <c r="L324" s="141"/>
      <c r="M324" s="141"/>
      <c r="N324" s="141"/>
      <c r="O324" s="141"/>
      <c r="P324" s="142"/>
      <c r="Q324" s="143"/>
      <c r="R324" s="6"/>
      <c r="S324" s="6"/>
      <c r="T324" s="6"/>
      <c r="U324" s="6"/>
      <c r="V324" s="6"/>
      <c r="W324" s="6"/>
      <c r="X324" s="6"/>
      <c r="Y324" s="6"/>
      <c r="Z324" s="6"/>
      <c r="AA324" s="6"/>
      <c r="AB324" s="6"/>
      <c r="AC324" s="6"/>
    </row>
    <row r="325" spans="2:29" ht="15.75">
      <c r="B325" s="140"/>
      <c r="C325" s="141"/>
      <c r="D325" s="141"/>
      <c r="E325" s="141"/>
      <c r="F325" s="141"/>
      <c r="G325" s="141"/>
      <c r="H325" s="141"/>
      <c r="I325" s="141"/>
      <c r="J325" s="141"/>
      <c r="K325" s="141"/>
      <c r="L325" s="141"/>
      <c r="M325" s="141"/>
      <c r="N325" s="141"/>
      <c r="O325" s="141"/>
      <c r="P325" s="142"/>
      <c r="Q325" s="143"/>
      <c r="R325" s="6"/>
      <c r="S325" s="6"/>
      <c r="T325" s="6"/>
      <c r="U325" s="6"/>
      <c r="V325" s="6"/>
      <c r="W325" s="6"/>
      <c r="X325" s="6"/>
      <c r="Y325" s="6"/>
      <c r="Z325" s="6"/>
      <c r="AA325" s="6"/>
      <c r="AB325" s="6"/>
      <c r="AC325" s="6"/>
    </row>
    <row r="326" spans="2:29" ht="15.75">
      <c r="B326" s="140"/>
      <c r="C326" s="141"/>
      <c r="D326" s="141"/>
      <c r="E326" s="141"/>
      <c r="F326" s="141"/>
      <c r="G326" s="141"/>
      <c r="H326" s="141"/>
      <c r="I326" s="141"/>
      <c r="J326" s="141"/>
      <c r="K326" s="141"/>
      <c r="L326" s="141"/>
      <c r="M326" s="141"/>
      <c r="N326" s="141"/>
      <c r="O326" s="141"/>
      <c r="P326" s="142"/>
      <c r="Q326" s="143"/>
      <c r="R326" s="6"/>
      <c r="S326" s="6"/>
      <c r="T326" s="6"/>
      <c r="U326" s="6"/>
      <c r="V326" s="6"/>
      <c r="W326" s="6"/>
      <c r="X326" s="6"/>
      <c r="Y326" s="6"/>
      <c r="Z326" s="6"/>
      <c r="AA326" s="6"/>
      <c r="AB326" s="6"/>
      <c r="AC326" s="6"/>
    </row>
    <row r="327" spans="2:29" ht="15.75">
      <c r="B327" s="140"/>
      <c r="C327" s="141"/>
      <c r="D327" s="141"/>
      <c r="E327" s="141"/>
      <c r="F327" s="141"/>
      <c r="G327" s="141"/>
      <c r="H327" s="141"/>
      <c r="I327" s="141"/>
      <c r="J327" s="141"/>
      <c r="K327" s="141"/>
      <c r="L327" s="141"/>
      <c r="M327" s="141"/>
      <c r="N327" s="141"/>
      <c r="O327" s="141"/>
      <c r="P327" s="142"/>
      <c r="Q327" s="143"/>
      <c r="R327" s="6"/>
      <c r="S327" s="6"/>
      <c r="T327" s="6"/>
      <c r="U327" s="6"/>
      <c r="V327" s="6"/>
      <c r="W327" s="6"/>
      <c r="X327" s="6"/>
      <c r="Y327" s="6"/>
      <c r="Z327" s="6"/>
      <c r="AA327" s="6"/>
      <c r="AB327" s="6"/>
      <c r="AC327" s="6"/>
    </row>
    <row r="328" spans="2:29" ht="15.75">
      <c r="B328" s="140"/>
      <c r="C328" s="141"/>
      <c r="D328" s="141"/>
      <c r="E328" s="141"/>
      <c r="F328" s="141"/>
      <c r="G328" s="141"/>
      <c r="H328" s="141"/>
      <c r="I328" s="141"/>
      <c r="J328" s="141"/>
      <c r="K328" s="141"/>
      <c r="L328" s="141"/>
      <c r="M328" s="141"/>
      <c r="N328" s="141"/>
      <c r="O328" s="141"/>
      <c r="P328" s="142"/>
      <c r="Q328" s="143"/>
      <c r="R328" s="6"/>
      <c r="S328" s="6"/>
      <c r="T328" s="6"/>
      <c r="U328" s="6"/>
      <c r="V328" s="6"/>
      <c r="W328" s="6"/>
      <c r="X328" s="6"/>
      <c r="Y328" s="6"/>
      <c r="Z328" s="6"/>
      <c r="AA328" s="6"/>
      <c r="AB328" s="6"/>
      <c r="AC328" s="6"/>
    </row>
    <row r="329" spans="2:29" ht="15.75">
      <c r="B329" s="140"/>
      <c r="C329" s="141"/>
      <c r="D329" s="141"/>
      <c r="E329" s="141"/>
      <c r="F329" s="141"/>
      <c r="G329" s="141"/>
      <c r="H329" s="141"/>
      <c r="I329" s="141"/>
      <c r="J329" s="141"/>
      <c r="K329" s="141"/>
      <c r="L329" s="141"/>
      <c r="M329" s="141"/>
      <c r="N329" s="141"/>
      <c r="O329" s="141"/>
      <c r="P329" s="142"/>
      <c r="Q329" s="143"/>
      <c r="R329" s="6"/>
      <c r="S329" s="6"/>
      <c r="T329" s="6"/>
      <c r="U329" s="6"/>
      <c r="V329" s="6"/>
      <c r="W329" s="6"/>
      <c r="X329" s="6"/>
      <c r="Y329" s="6"/>
      <c r="Z329" s="6"/>
      <c r="AA329" s="6"/>
      <c r="AB329" s="6"/>
      <c r="AC329" s="6"/>
    </row>
    <row r="330" spans="2:29" ht="15.75">
      <c r="B330" s="140"/>
      <c r="C330" s="141"/>
      <c r="D330" s="141"/>
      <c r="E330" s="141"/>
      <c r="F330" s="141"/>
      <c r="G330" s="141"/>
      <c r="H330" s="141"/>
      <c r="I330" s="141"/>
      <c r="J330" s="141"/>
      <c r="K330" s="141"/>
      <c r="L330" s="141"/>
      <c r="M330" s="141"/>
      <c r="N330" s="141"/>
      <c r="O330" s="141"/>
      <c r="P330" s="142"/>
      <c r="Q330" s="143"/>
      <c r="R330" s="6"/>
      <c r="S330" s="6"/>
      <c r="T330" s="6"/>
      <c r="U330" s="6"/>
      <c r="V330" s="6"/>
      <c r="W330" s="6"/>
      <c r="X330" s="6"/>
      <c r="Y330" s="6"/>
      <c r="Z330" s="6"/>
      <c r="AA330" s="6"/>
      <c r="AB330" s="6"/>
      <c r="AC330" s="6"/>
    </row>
    <row r="331" spans="2:29" ht="15.75">
      <c r="B331" s="140"/>
      <c r="C331" s="141"/>
      <c r="D331" s="141"/>
      <c r="E331" s="141"/>
      <c r="F331" s="141"/>
      <c r="G331" s="141"/>
      <c r="H331" s="141"/>
      <c r="I331" s="141"/>
      <c r="J331" s="141"/>
      <c r="K331" s="141"/>
      <c r="L331" s="141"/>
      <c r="M331" s="141"/>
      <c r="N331" s="141"/>
      <c r="O331" s="141"/>
      <c r="P331" s="142"/>
      <c r="Q331" s="143"/>
      <c r="R331" s="6"/>
      <c r="S331" s="6"/>
      <c r="T331" s="6"/>
      <c r="U331" s="6"/>
      <c r="V331" s="6"/>
      <c r="W331" s="6"/>
      <c r="X331" s="6"/>
      <c r="Y331" s="6"/>
      <c r="Z331" s="6"/>
      <c r="AA331" s="6"/>
      <c r="AB331" s="6"/>
      <c r="AC331" s="6"/>
    </row>
    <row r="332" spans="2:29" ht="15.75">
      <c r="B332" s="140"/>
      <c r="C332" s="141"/>
      <c r="D332" s="141"/>
      <c r="E332" s="141"/>
      <c r="F332" s="141"/>
      <c r="G332" s="141"/>
      <c r="H332" s="141"/>
      <c r="I332" s="141"/>
      <c r="J332" s="141"/>
      <c r="K332" s="141"/>
      <c r="L332" s="141"/>
      <c r="M332" s="141"/>
      <c r="N332" s="141"/>
      <c r="O332" s="141"/>
      <c r="P332" s="142"/>
      <c r="Q332" s="143"/>
      <c r="R332" s="6"/>
      <c r="S332" s="6"/>
      <c r="T332" s="6"/>
      <c r="U332" s="6"/>
      <c r="V332" s="6"/>
      <c r="W332" s="6"/>
      <c r="X332" s="6"/>
      <c r="Y332" s="6"/>
      <c r="Z332" s="6"/>
      <c r="AA332" s="6"/>
      <c r="AB332" s="6"/>
      <c r="AC332" s="6"/>
    </row>
    <row r="333" spans="2:29" ht="15.75">
      <c r="B333" s="140"/>
      <c r="C333" s="141"/>
      <c r="D333" s="141"/>
      <c r="E333" s="141"/>
      <c r="F333" s="141"/>
      <c r="G333" s="141"/>
      <c r="H333" s="141"/>
      <c r="I333" s="141"/>
      <c r="J333" s="141"/>
      <c r="K333" s="141"/>
      <c r="L333" s="141"/>
      <c r="M333" s="141"/>
      <c r="N333" s="141"/>
      <c r="O333" s="141"/>
      <c r="P333" s="142"/>
      <c r="Q333" s="143"/>
      <c r="R333" s="6"/>
      <c r="S333" s="6"/>
      <c r="T333" s="6"/>
      <c r="U333" s="6"/>
      <c r="V333" s="6"/>
      <c r="W333" s="6"/>
      <c r="X333" s="6"/>
      <c r="Y333" s="6"/>
      <c r="Z333" s="6"/>
      <c r="AA333" s="6"/>
      <c r="AB333" s="6"/>
      <c r="AC333" s="6"/>
    </row>
    <row r="334" spans="2:29" ht="15.75">
      <c r="B334" s="140"/>
      <c r="C334" s="141"/>
      <c r="D334" s="141"/>
      <c r="E334" s="141"/>
      <c r="F334" s="141"/>
      <c r="G334" s="141"/>
      <c r="H334" s="141"/>
      <c r="I334" s="141"/>
      <c r="J334" s="141"/>
      <c r="K334" s="141"/>
      <c r="L334" s="141"/>
      <c r="M334" s="141"/>
      <c r="N334" s="141"/>
      <c r="O334" s="141"/>
      <c r="P334" s="142"/>
      <c r="Q334" s="143"/>
      <c r="R334" s="6"/>
      <c r="S334" s="6"/>
      <c r="T334" s="6"/>
      <c r="U334" s="6"/>
      <c r="V334" s="6"/>
      <c r="W334" s="6"/>
      <c r="X334" s="6"/>
      <c r="Y334" s="6"/>
      <c r="Z334" s="6"/>
      <c r="AA334" s="6"/>
      <c r="AB334" s="6"/>
      <c r="AC334" s="6"/>
    </row>
    <row r="335" spans="2:29" ht="15.75">
      <c r="B335" s="140"/>
      <c r="C335" s="141"/>
      <c r="D335" s="141"/>
      <c r="E335" s="141"/>
      <c r="F335" s="141"/>
      <c r="G335" s="141"/>
      <c r="H335" s="141"/>
      <c r="I335" s="141"/>
      <c r="J335" s="141"/>
      <c r="K335" s="141"/>
      <c r="L335" s="141"/>
      <c r="M335" s="141"/>
      <c r="N335" s="141"/>
      <c r="O335" s="141"/>
      <c r="P335" s="142"/>
      <c r="Q335" s="143"/>
      <c r="R335" s="6"/>
      <c r="S335" s="6"/>
      <c r="T335" s="6"/>
      <c r="U335" s="6"/>
      <c r="V335" s="6"/>
      <c r="W335" s="6"/>
      <c r="X335" s="6"/>
      <c r="Y335" s="6"/>
      <c r="Z335" s="6"/>
      <c r="AA335" s="6"/>
      <c r="AB335" s="6"/>
      <c r="AC335" s="6"/>
    </row>
    <row r="336" spans="2:29" ht="15.75">
      <c r="B336" s="140"/>
      <c r="C336" s="141"/>
      <c r="D336" s="141"/>
      <c r="E336" s="141"/>
      <c r="F336" s="141"/>
      <c r="G336" s="141"/>
      <c r="H336" s="141"/>
      <c r="I336" s="141"/>
      <c r="J336" s="141"/>
      <c r="K336" s="141"/>
      <c r="L336" s="141"/>
      <c r="M336" s="141"/>
      <c r="N336" s="141"/>
      <c r="O336" s="141"/>
      <c r="P336" s="142"/>
      <c r="Q336" s="143"/>
      <c r="R336" s="6"/>
      <c r="S336" s="6"/>
      <c r="T336" s="6"/>
      <c r="U336" s="6"/>
      <c r="V336" s="6"/>
      <c r="W336" s="6"/>
      <c r="X336" s="6"/>
      <c r="Y336" s="6"/>
      <c r="Z336" s="6"/>
      <c r="AA336" s="6"/>
      <c r="AB336" s="6"/>
      <c r="AC336" s="6"/>
    </row>
    <row r="337" spans="2:29" ht="15.75">
      <c r="B337" s="140"/>
      <c r="C337" s="141"/>
      <c r="D337" s="141"/>
      <c r="E337" s="141"/>
      <c r="F337" s="141"/>
      <c r="G337" s="141"/>
      <c r="H337" s="141"/>
      <c r="I337" s="141"/>
      <c r="J337" s="141"/>
      <c r="K337" s="141"/>
      <c r="L337" s="141"/>
      <c r="M337" s="141"/>
      <c r="N337" s="141"/>
      <c r="O337" s="141"/>
      <c r="P337" s="142"/>
      <c r="Q337" s="143"/>
      <c r="R337" s="6"/>
      <c r="S337" s="6"/>
      <c r="T337" s="6"/>
      <c r="U337" s="6"/>
      <c r="V337" s="6"/>
      <c r="W337" s="6"/>
      <c r="X337" s="6"/>
      <c r="Y337" s="6"/>
      <c r="Z337" s="6"/>
      <c r="AA337" s="6"/>
      <c r="AB337" s="6"/>
      <c r="AC337" s="6"/>
    </row>
    <row r="338" spans="2:29" ht="15.75">
      <c r="B338" s="140"/>
      <c r="C338" s="141"/>
      <c r="D338" s="141"/>
      <c r="E338" s="141"/>
      <c r="F338" s="141"/>
      <c r="G338" s="141"/>
      <c r="H338" s="141"/>
      <c r="I338" s="141"/>
      <c r="J338" s="141"/>
      <c r="K338" s="141"/>
      <c r="L338" s="141"/>
      <c r="M338" s="141"/>
      <c r="N338" s="141"/>
      <c r="O338" s="141"/>
      <c r="P338" s="142"/>
      <c r="Q338" s="143"/>
      <c r="R338" s="6"/>
      <c r="S338" s="6"/>
      <c r="T338" s="6"/>
      <c r="U338" s="6"/>
      <c r="V338" s="6"/>
      <c r="W338" s="6"/>
      <c r="X338" s="6"/>
      <c r="Y338" s="6"/>
      <c r="Z338" s="6"/>
      <c r="AA338" s="6"/>
      <c r="AB338" s="6"/>
      <c r="AC338" s="6"/>
    </row>
    <row r="339" spans="2:29" ht="15.75">
      <c r="B339" s="140"/>
      <c r="C339" s="141"/>
      <c r="D339" s="141"/>
      <c r="E339" s="141"/>
      <c r="F339" s="141"/>
      <c r="G339" s="141"/>
      <c r="H339" s="141"/>
      <c r="I339" s="141"/>
      <c r="J339" s="141"/>
      <c r="K339" s="141"/>
      <c r="L339" s="141"/>
      <c r="M339" s="141"/>
      <c r="N339" s="141"/>
      <c r="O339" s="141"/>
      <c r="P339" s="142"/>
      <c r="Q339" s="143"/>
      <c r="R339" s="6"/>
      <c r="S339" s="6"/>
      <c r="T339" s="6"/>
      <c r="U339" s="6"/>
      <c r="V339" s="6"/>
      <c r="W339" s="6"/>
      <c r="X339" s="6"/>
      <c r="Y339" s="6"/>
      <c r="Z339" s="6"/>
      <c r="AA339" s="6"/>
      <c r="AB339" s="6"/>
      <c r="AC339" s="6"/>
    </row>
    <row r="340" spans="2:29" ht="15.75">
      <c r="B340" s="140"/>
      <c r="C340" s="141"/>
      <c r="D340" s="141"/>
      <c r="E340" s="141"/>
      <c r="F340" s="141"/>
      <c r="G340" s="141"/>
      <c r="H340" s="141"/>
      <c r="I340" s="141"/>
      <c r="J340" s="141"/>
      <c r="K340" s="141"/>
      <c r="L340" s="141"/>
      <c r="M340" s="141"/>
      <c r="N340" s="141"/>
      <c r="O340" s="141"/>
      <c r="P340" s="142"/>
      <c r="Q340" s="143"/>
      <c r="R340" s="6"/>
      <c r="S340" s="6"/>
      <c r="T340" s="6"/>
      <c r="U340" s="6"/>
      <c r="V340" s="6"/>
      <c r="W340" s="6"/>
      <c r="X340" s="6"/>
      <c r="Y340" s="6"/>
      <c r="Z340" s="6"/>
      <c r="AA340" s="6"/>
      <c r="AB340" s="6"/>
      <c r="AC340" s="6"/>
    </row>
    <row r="341" spans="2:29" ht="15.75">
      <c r="B341" s="140"/>
      <c r="C341" s="141"/>
      <c r="D341" s="141"/>
      <c r="E341" s="141"/>
      <c r="F341" s="141"/>
      <c r="G341" s="141"/>
      <c r="H341" s="141"/>
      <c r="I341" s="141"/>
      <c r="J341" s="141"/>
      <c r="K341" s="141"/>
      <c r="L341" s="141"/>
      <c r="M341" s="141"/>
      <c r="N341" s="141"/>
      <c r="O341" s="141"/>
      <c r="P341" s="142"/>
      <c r="Q341" s="143"/>
      <c r="R341" s="6"/>
      <c r="S341" s="6"/>
      <c r="T341" s="6"/>
      <c r="U341" s="6"/>
      <c r="V341" s="6"/>
      <c r="W341" s="6"/>
      <c r="X341" s="6"/>
      <c r="Y341" s="6"/>
      <c r="Z341" s="6"/>
      <c r="AA341" s="6"/>
      <c r="AB341" s="6"/>
      <c r="AC341" s="6"/>
    </row>
    <row r="342" spans="2:29" ht="15.75">
      <c r="B342" s="140"/>
      <c r="C342" s="141"/>
      <c r="D342" s="141"/>
      <c r="E342" s="141"/>
      <c r="F342" s="141"/>
      <c r="G342" s="141"/>
      <c r="H342" s="141"/>
      <c r="I342" s="141"/>
      <c r="J342" s="141"/>
      <c r="K342" s="141"/>
      <c r="L342" s="141"/>
      <c r="M342" s="141"/>
      <c r="N342" s="141"/>
      <c r="O342" s="141"/>
      <c r="P342" s="142"/>
      <c r="Q342" s="143"/>
      <c r="R342" s="6"/>
      <c r="S342" s="6"/>
      <c r="T342" s="6"/>
      <c r="U342" s="6"/>
      <c r="V342" s="6"/>
      <c r="W342" s="6"/>
      <c r="X342" s="6"/>
      <c r="Y342" s="6"/>
      <c r="Z342" s="6"/>
      <c r="AA342" s="6"/>
      <c r="AB342" s="6"/>
      <c r="AC342" s="6"/>
    </row>
    <row r="343" spans="2:29" ht="15.75">
      <c r="B343" s="140"/>
      <c r="C343" s="141"/>
      <c r="D343" s="141"/>
      <c r="E343" s="141"/>
      <c r="F343" s="141"/>
      <c r="G343" s="141"/>
      <c r="H343" s="141"/>
      <c r="I343" s="141"/>
      <c r="J343" s="141"/>
      <c r="K343" s="141"/>
      <c r="L343" s="141"/>
      <c r="M343" s="141"/>
      <c r="N343" s="141"/>
      <c r="O343" s="141"/>
      <c r="P343" s="142"/>
      <c r="Q343" s="143"/>
      <c r="R343" s="6"/>
      <c r="S343" s="6"/>
      <c r="T343" s="6"/>
      <c r="U343" s="6"/>
      <c r="V343" s="6"/>
      <c r="W343" s="6"/>
      <c r="X343" s="6"/>
      <c r="Y343" s="6"/>
      <c r="Z343" s="6"/>
      <c r="AA343" s="6"/>
      <c r="AB343" s="6"/>
      <c r="AC343" s="6"/>
    </row>
    <row r="344" spans="2:29" ht="15.75">
      <c r="B344" s="140"/>
      <c r="C344" s="141"/>
      <c r="D344" s="141"/>
      <c r="E344" s="141"/>
      <c r="F344" s="141"/>
      <c r="G344" s="141"/>
      <c r="H344" s="141"/>
      <c r="I344" s="141"/>
      <c r="J344" s="141"/>
      <c r="K344" s="141"/>
      <c r="L344" s="141"/>
      <c r="M344" s="141"/>
      <c r="N344" s="141"/>
      <c r="O344" s="141"/>
      <c r="P344" s="142"/>
      <c r="Q344" s="143"/>
      <c r="R344" s="6"/>
      <c r="S344" s="6"/>
      <c r="T344" s="6"/>
      <c r="U344" s="6"/>
      <c r="V344" s="6"/>
      <c r="W344" s="6"/>
      <c r="X344" s="6"/>
      <c r="Y344" s="6"/>
      <c r="Z344" s="6"/>
      <c r="AA344" s="6"/>
      <c r="AB344" s="6"/>
      <c r="AC344" s="6"/>
    </row>
    <row r="345" spans="2:29" ht="15.75">
      <c r="B345" s="140"/>
      <c r="C345" s="141"/>
      <c r="D345" s="141"/>
      <c r="E345" s="141"/>
      <c r="F345" s="141"/>
      <c r="G345" s="141"/>
      <c r="H345" s="141"/>
      <c r="I345" s="141"/>
      <c r="J345" s="141"/>
      <c r="K345" s="141"/>
      <c r="L345" s="141"/>
      <c r="M345" s="141"/>
      <c r="N345" s="141"/>
      <c r="O345" s="141"/>
      <c r="P345" s="142"/>
      <c r="Q345" s="143"/>
      <c r="R345" s="6"/>
      <c r="S345" s="6"/>
      <c r="T345" s="6"/>
      <c r="U345" s="6"/>
      <c r="V345" s="6"/>
      <c r="W345" s="6"/>
      <c r="X345" s="6"/>
      <c r="Y345" s="6"/>
      <c r="Z345" s="6"/>
      <c r="AA345" s="6"/>
      <c r="AB345" s="6"/>
      <c r="AC345" s="6"/>
    </row>
    <row r="346" spans="2:29" ht="15.75">
      <c r="B346" s="140"/>
      <c r="C346" s="141"/>
      <c r="D346" s="141"/>
      <c r="E346" s="141"/>
      <c r="F346" s="141"/>
      <c r="G346" s="141"/>
      <c r="H346" s="141"/>
      <c r="I346" s="141"/>
      <c r="J346" s="141"/>
      <c r="K346" s="141"/>
      <c r="L346" s="141"/>
      <c r="M346" s="141"/>
      <c r="N346" s="141"/>
      <c r="O346" s="141"/>
      <c r="P346" s="142"/>
      <c r="Q346" s="143"/>
      <c r="R346" s="6"/>
      <c r="S346" s="6"/>
      <c r="T346" s="6"/>
      <c r="U346" s="6"/>
      <c r="V346" s="6"/>
      <c r="W346" s="6"/>
      <c r="X346" s="6"/>
      <c r="Y346" s="6"/>
      <c r="Z346" s="6"/>
      <c r="AA346" s="6"/>
      <c r="AB346" s="6"/>
      <c r="AC346" s="6"/>
    </row>
    <row r="347" spans="2:29" ht="15.75">
      <c r="B347" s="140"/>
      <c r="C347" s="141"/>
      <c r="D347" s="141"/>
      <c r="E347" s="141"/>
      <c r="F347" s="141"/>
      <c r="G347" s="141"/>
      <c r="H347" s="141"/>
      <c r="I347" s="141"/>
      <c r="J347" s="141"/>
      <c r="K347" s="141"/>
      <c r="L347" s="141"/>
      <c r="M347" s="141"/>
      <c r="N347" s="141"/>
      <c r="O347" s="141"/>
      <c r="P347" s="142"/>
      <c r="Q347" s="143"/>
      <c r="R347" s="6"/>
      <c r="S347" s="6"/>
      <c r="T347" s="6"/>
      <c r="U347" s="6"/>
      <c r="V347" s="6"/>
      <c r="W347" s="6"/>
      <c r="X347" s="6"/>
      <c r="Y347" s="6"/>
      <c r="Z347" s="6"/>
      <c r="AA347" s="6"/>
      <c r="AB347" s="6"/>
      <c r="AC347" s="6"/>
    </row>
    <row r="348" spans="2:29" ht="15.75">
      <c r="B348" s="140"/>
      <c r="C348" s="141"/>
      <c r="D348" s="141"/>
      <c r="E348" s="141"/>
      <c r="F348" s="141"/>
      <c r="G348" s="141"/>
      <c r="H348" s="141"/>
      <c r="I348" s="141"/>
      <c r="J348" s="141"/>
      <c r="K348" s="141"/>
      <c r="L348" s="141"/>
      <c r="M348" s="141"/>
      <c r="N348" s="141"/>
      <c r="O348" s="141"/>
      <c r="P348" s="142"/>
      <c r="Q348" s="143"/>
      <c r="R348" s="6"/>
      <c r="S348" s="6"/>
      <c r="T348" s="6"/>
      <c r="U348" s="6"/>
      <c r="V348" s="6"/>
      <c r="W348" s="6"/>
      <c r="X348" s="6"/>
      <c r="Y348" s="6"/>
      <c r="Z348" s="6"/>
      <c r="AA348" s="6"/>
      <c r="AB348" s="6"/>
      <c r="AC348" s="6"/>
    </row>
    <row r="349" spans="2:29" ht="15.75">
      <c r="B349" s="140"/>
      <c r="C349" s="141"/>
      <c r="D349" s="141"/>
      <c r="E349" s="141"/>
      <c r="F349" s="141"/>
      <c r="G349" s="141"/>
      <c r="H349" s="141"/>
      <c r="I349" s="141"/>
      <c r="J349" s="141"/>
      <c r="K349" s="141"/>
      <c r="L349" s="141"/>
      <c r="M349" s="141"/>
      <c r="N349" s="141"/>
      <c r="O349" s="141"/>
      <c r="P349" s="142"/>
      <c r="Q349" s="143"/>
      <c r="R349" s="6"/>
      <c r="S349" s="6"/>
      <c r="T349" s="6"/>
      <c r="U349" s="6"/>
      <c r="V349" s="6"/>
      <c r="W349" s="6"/>
      <c r="X349" s="6"/>
      <c r="Y349" s="6"/>
      <c r="Z349" s="6"/>
      <c r="AA349" s="6"/>
      <c r="AB349" s="6"/>
      <c r="AC349" s="6"/>
    </row>
    <row r="350" spans="2:29" ht="15.75">
      <c r="B350" s="140"/>
      <c r="C350" s="141"/>
      <c r="D350" s="141"/>
      <c r="E350" s="141"/>
      <c r="F350" s="141"/>
      <c r="G350" s="141"/>
      <c r="H350" s="141"/>
      <c r="I350" s="141"/>
      <c r="J350" s="141"/>
      <c r="K350" s="141"/>
      <c r="L350" s="141"/>
      <c r="M350" s="141"/>
      <c r="N350" s="141"/>
      <c r="O350" s="141"/>
      <c r="P350" s="142"/>
      <c r="Q350" s="143"/>
      <c r="R350" s="6"/>
      <c r="S350" s="6"/>
      <c r="T350" s="6"/>
      <c r="U350" s="6"/>
      <c r="V350" s="6"/>
      <c r="W350" s="6"/>
      <c r="X350" s="6"/>
      <c r="Y350" s="6"/>
      <c r="Z350" s="6"/>
      <c r="AA350" s="6"/>
      <c r="AB350" s="6"/>
      <c r="AC350" s="6"/>
    </row>
    <row r="351" spans="2:29" ht="15.75">
      <c r="B351" s="140"/>
      <c r="C351" s="141"/>
      <c r="D351" s="141"/>
      <c r="E351" s="141"/>
      <c r="F351" s="141"/>
      <c r="G351" s="141"/>
      <c r="H351" s="141"/>
      <c r="I351" s="141"/>
      <c r="J351" s="141"/>
      <c r="K351" s="141"/>
      <c r="L351" s="141"/>
      <c r="M351" s="141"/>
      <c r="N351" s="141"/>
      <c r="O351" s="141"/>
      <c r="P351" s="142"/>
      <c r="Q351" s="143"/>
      <c r="R351" s="6"/>
      <c r="S351" s="6"/>
      <c r="T351" s="6"/>
      <c r="U351" s="6"/>
      <c r="V351" s="6"/>
      <c r="W351" s="6"/>
      <c r="X351" s="6"/>
      <c r="Y351" s="6"/>
      <c r="Z351" s="6"/>
      <c r="AA351" s="6"/>
      <c r="AB351" s="6"/>
      <c r="AC351" s="6"/>
    </row>
    <row r="352" spans="2:29" ht="15.75">
      <c r="B352" s="140"/>
      <c r="C352" s="141"/>
      <c r="D352" s="141"/>
      <c r="E352" s="141"/>
      <c r="F352" s="141"/>
      <c r="G352" s="141"/>
      <c r="H352" s="141"/>
      <c r="I352" s="141"/>
      <c r="J352" s="141"/>
      <c r="K352" s="141"/>
      <c r="L352" s="141"/>
      <c r="M352" s="141"/>
      <c r="N352" s="141"/>
      <c r="O352" s="141"/>
      <c r="P352" s="142"/>
      <c r="Q352" s="143"/>
      <c r="R352" s="6"/>
      <c r="S352" s="6"/>
      <c r="T352" s="6"/>
      <c r="U352" s="6"/>
      <c r="V352" s="6"/>
      <c r="W352" s="6"/>
      <c r="X352" s="6"/>
      <c r="Y352" s="6"/>
      <c r="Z352" s="6"/>
      <c r="AA352" s="6"/>
      <c r="AB352" s="6"/>
      <c r="AC352" s="6"/>
    </row>
    <row r="353" spans="2:29" ht="15.75">
      <c r="B353" s="140"/>
      <c r="C353" s="141"/>
      <c r="D353" s="141"/>
      <c r="E353" s="141"/>
      <c r="F353" s="141"/>
      <c r="G353" s="141"/>
      <c r="H353" s="141"/>
      <c r="I353" s="141"/>
      <c r="J353" s="141"/>
      <c r="K353" s="141"/>
      <c r="L353" s="141"/>
      <c r="M353" s="141"/>
      <c r="N353" s="141"/>
      <c r="O353" s="141"/>
      <c r="P353" s="142"/>
      <c r="Q353" s="143"/>
      <c r="R353" s="6"/>
      <c r="S353" s="6"/>
      <c r="T353" s="6"/>
      <c r="U353" s="6"/>
      <c r="V353" s="6"/>
      <c r="W353" s="6"/>
      <c r="X353" s="6"/>
      <c r="Y353" s="6"/>
      <c r="Z353" s="6"/>
      <c r="AA353" s="6"/>
      <c r="AB353" s="6"/>
      <c r="AC353" s="6"/>
    </row>
    <row r="354" spans="2:29" ht="15.75">
      <c r="B354" s="140"/>
      <c r="C354" s="141"/>
      <c r="D354" s="141"/>
      <c r="E354" s="141"/>
      <c r="F354" s="141"/>
      <c r="G354" s="141"/>
      <c r="H354" s="141"/>
      <c r="I354" s="141"/>
      <c r="J354" s="141"/>
      <c r="K354" s="141"/>
      <c r="L354" s="141"/>
      <c r="M354" s="141"/>
      <c r="N354" s="141"/>
      <c r="O354" s="141"/>
      <c r="P354" s="142"/>
      <c r="Q354" s="143"/>
      <c r="R354" s="6"/>
      <c r="S354" s="6"/>
      <c r="T354" s="6"/>
      <c r="U354" s="6"/>
      <c r="V354" s="6"/>
      <c r="W354" s="6"/>
      <c r="X354" s="6"/>
      <c r="Y354" s="6"/>
      <c r="Z354" s="6"/>
      <c r="AA354" s="6"/>
      <c r="AB354" s="6"/>
      <c r="AC354" s="6"/>
    </row>
    <row r="355" spans="2:29" ht="15.75">
      <c r="B355" s="140"/>
      <c r="C355" s="141"/>
      <c r="D355" s="141"/>
      <c r="E355" s="141"/>
      <c r="F355" s="141"/>
      <c r="G355" s="141"/>
      <c r="H355" s="141"/>
      <c r="I355" s="141"/>
      <c r="J355" s="141"/>
      <c r="K355" s="141"/>
      <c r="L355" s="141"/>
      <c r="M355" s="141"/>
      <c r="N355" s="141"/>
      <c r="O355" s="141"/>
      <c r="P355" s="142"/>
      <c r="Q355" s="143"/>
      <c r="R355" s="6"/>
      <c r="S355" s="6"/>
      <c r="T355" s="6"/>
      <c r="U355" s="6"/>
      <c r="V355" s="6"/>
      <c r="W355" s="6"/>
      <c r="X355" s="6"/>
      <c r="Y355" s="6"/>
      <c r="Z355" s="6"/>
      <c r="AA355" s="6"/>
      <c r="AB355" s="6"/>
      <c r="AC355" s="6"/>
    </row>
    <row r="356" spans="2:29" ht="15.75">
      <c r="B356" s="140"/>
      <c r="C356" s="141"/>
      <c r="D356" s="141"/>
      <c r="E356" s="141"/>
      <c r="F356" s="141"/>
      <c r="G356" s="141"/>
      <c r="H356" s="141"/>
      <c r="I356" s="141"/>
      <c r="J356" s="141"/>
      <c r="K356" s="141"/>
      <c r="L356" s="141"/>
      <c r="M356" s="141"/>
      <c r="N356" s="141"/>
      <c r="O356" s="141"/>
      <c r="P356" s="142"/>
      <c r="Q356" s="143"/>
      <c r="R356" s="6"/>
      <c r="S356" s="6"/>
      <c r="T356" s="6"/>
      <c r="U356" s="6"/>
      <c r="V356" s="6"/>
      <c r="W356" s="6"/>
      <c r="X356" s="6"/>
      <c r="Y356" s="6"/>
      <c r="Z356" s="6"/>
      <c r="AA356" s="6"/>
      <c r="AB356" s="6"/>
      <c r="AC356" s="6"/>
    </row>
    <row r="357" spans="2:29" ht="15.75">
      <c r="B357" s="140"/>
      <c r="C357" s="141"/>
      <c r="D357" s="141"/>
      <c r="E357" s="141"/>
      <c r="F357" s="141"/>
      <c r="G357" s="141"/>
      <c r="H357" s="141"/>
      <c r="I357" s="141"/>
      <c r="J357" s="141"/>
      <c r="K357" s="141"/>
      <c r="L357" s="141"/>
      <c r="M357" s="141"/>
      <c r="N357" s="141"/>
      <c r="O357" s="141"/>
      <c r="P357" s="142"/>
      <c r="Q357" s="143"/>
      <c r="R357" s="6"/>
      <c r="S357" s="6"/>
      <c r="T357" s="6"/>
      <c r="U357" s="6"/>
      <c r="V357" s="6"/>
      <c r="W357" s="6"/>
      <c r="X357" s="6"/>
      <c r="Y357" s="6"/>
      <c r="Z357" s="6"/>
      <c r="AA357" s="6"/>
      <c r="AB357" s="6"/>
      <c r="AC357" s="6"/>
    </row>
    <row r="358" spans="2:29" ht="15.75">
      <c r="B358" s="140"/>
      <c r="C358" s="141"/>
      <c r="D358" s="141"/>
      <c r="E358" s="141"/>
      <c r="F358" s="141"/>
      <c r="G358" s="141"/>
      <c r="H358" s="141"/>
      <c r="I358" s="141"/>
      <c r="J358" s="141"/>
      <c r="K358" s="141"/>
      <c r="L358" s="141"/>
      <c r="M358" s="141"/>
      <c r="N358" s="141"/>
      <c r="O358" s="141"/>
      <c r="P358" s="142"/>
      <c r="Q358" s="143"/>
      <c r="R358" s="6"/>
      <c r="S358" s="6"/>
      <c r="T358" s="6"/>
      <c r="U358" s="6"/>
      <c r="V358" s="6"/>
      <c r="W358" s="6"/>
      <c r="X358" s="6"/>
      <c r="Y358" s="6"/>
      <c r="Z358" s="6"/>
      <c r="AA358" s="6"/>
      <c r="AB358" s="6"/>
      <c r="AC358" s="6"/>
    </row>
    <row r="359" spans="2:29" ht="15.75">
      <c r="B359" s="140"/>
      <c r="C359" s="141"/>
      <c r="D359" s="141"/>
      <c r="E359" s="141"/>
      <c r="F359" s="141"/>
      <c r="G359" s="141"/>
      <c r="H359" s="141"/>
      <c r="I359" s="141"/>
      <c r="J359" s="141"/>
      <c r="K359" s="141"/>
      <c r="L359" s="141"/>
      <c r="M359" s="141"/>
      <c r="N359" s="141"/>
      <c r="O359" s="141"/>
      <c r="P359" s="142"/>
      <c r="Q359" s="143"/>
      <c r="R359" s="6"/>
      <c r="S359" s="6"/>
      <c r="T359" s="6"/>
      <c r="U359" s="6"/>
      <c r="V359" s="6"/>
      <c r="W359" s="6"/>
      <c r="X359" s="6"/>
      <c r="Y359" s="6"/>
      <c r="Z359" s="6"/>
      <c r="AA359" s="6"/>
      <c r="AB359" s="6"/>
      <c r="AC359" s="6"/>
    </row>
    <row r="360" spans="2:29" ht="15.75">
      <c r="B360" s="140"/>
      <c r="C360" s="141"/>
      <c r="D360" s="141"/>
      <c r="E360" s="141"/>
      <c r="F360" s="141"/>
      <c r="G360" s="141"/>
      <c r="H360" s="141"/>
      <c r="I360" s="141"/>
      <c r="J360" s="141"/>
      <c r="K360" s="141"/>
      <c r="L360" s="141"/>
      <c r="M360" s="141"/>
      <c r="N360" s="141"/>
      <c r="O360" s="141"/>
      <c r="P360" s="142"/>
      <c r="Q360" s="143"/>
      <c r="R360" s="6"/>
      <c r="S360" s="6"/>
      <c r="T360" s="6"/>
      <c r="U360" s="6"/>
      <c r="V360" s="6"/>
      <c r="W360" s="6"/>
      <c r="X360" s="6"/>
      <c r="Y360" s="6"/>
      <c r="Z360" s="6"/>
      <c r="AA360" s="6"/>
      <c r="AB360" s="6"/>
      <c r="AC360" s="6"/>
    </row>
    <row r="361" spans="2:29" ht="15.75">
      <c r="B361" s="140"/>
      <c r="C361" s="141"/>
      <c r="D361" s="141"/>
      <c r="E361" s="141"/>
      <c r="F361" s="141"/>
      <c r="G361" s="141"/>
      <c r="H361" s="141"/>
      <c r="I361" s="141"/>
      <c r="J361" s="141"/>
      <c r="K361" s="141"/>
      <c r="L361" s="141"/>
      <c r="M361" s="141"/>
      <c r="N361" s="141"/>
      <c r="O361" s="141"/>
      <c r="P361" s="142"/>
      <c r="Q361" s="143"/>
      <c r="R361" s="6"/>
      <c r="S361" s="6"/>
      <c r="T361" s="6"/>
      <c r="U361" s="6"/>
      <c r="V361" s="6"/>
      <c r="W361" s="6"/>
      <c r="X361" s="6"/>
      <c r="Y361" s="6"/>
      <c r="Z361" s="6"/>
      <c r="AA361" s="6"/>
      <c r="AB361" s="6"/>
      <c r="AC361" s="6"/>
    </row>
    <row r="362" spans="2:29" ht="15.75">
      <c r="B362" s="140"/>
      <c r="C362" s="141"/>
      <c r="D362" s="141"/>
      <c r="E362" s="141"/>
      <c r="F362" s="141"/>
      <c r="G362" s="141"/>
      <c r="H362" s="141"/>
      <c r="I362" s="141"/>
      <c r="J362" s="141"/>
      <c r="K362" s="141"/>
      <c r="L362" s="141"/>
      <c r="M362" s="141"/>
      <c r="N362" s="141"/>
      <c r="O362" s="141"/>
      <c r="P362" s="142"/>
      <c r="Q362" s="143"/>
      <c r="R362" s="6"/>
      <c r="S362" s="6"/>
      <c r="T362" s="6"/>
      <c r="U362" s="6"/>
      <c r="V362" s="6"/>
      <c r="W362" s="6"/>
      <c r="X362" s="6"/>
      <c r="Y362" s="6"/>
      <c r="Z362" s="6"/>
      <c r="AA362" s="6"/>
      <c r="AB362" s="6"/>
      <c r="AC362" s="6"/>
    </row>
    <row r="363" spans="2:29" ht="15.75">
      <c r="B363" s="140"/>
      <c r="C363" s="141"/>
      <c r="D363" s="141"/>
      <c r="E363" s="141"/>
      <c r="F363" s="141"/>
      <c r="G363" s="141"/>
      <c r="H363" s="141"/>
      <c r="I363" s="141"/>
      <c r="J363" s="141"/>
      <c r="K363" s="141"/>
      <c r="L363" s="141"/>
      <c r="M363" s="141"/>
      <c r="N363" s="141"/>
      <c r="O363" s="141"/>
      <c r="P363" s="142"/>
      <c r="Q363" s="143"/>
      <c r="R363" s="6"/>
      <c r="S363" s="6"/>
      <c r="T363" s="6"/>
      <c r="U363" s="6"/>
      <c r="V363" s="6"/>
      <c r="W363" s="6"/>
      <c r="X363" s="6"/>
      <c r="Y363" s="6"/>
      <c r="Z363" s="6"/>
      <c r="AA363" s="6"/>
      <c r="AB363" s="6"/>
      <c r="AC363" s="6"/>
    </row>
    <row r="364" spans="2:29" ht="15.75">
      <c r="B364" s="140"/>
      <c r="C364" s="141"/>
      <c r="D364" s="141"/>
      <c r="E364" s="141"/>
      <c r="F364" s="141"/>
      <c r="G364" s="141"/>
      <c r="H364" s="141"/>
      <c r="I364" s="141"/>
      <c r="J364" s="141"/>
      <c r="K364" s="141"/>
      <c r="L364" s="141"/>
      <c r="M364" s="141"/>
      <c r="N364" s="141"/>
      <c r="O364" s="141"/>
      <c r="P364" s="142"/>
      <c r="Q364" s="143"/>
      <c r="R364" s="6"/>
      <c r="S364" s="6"/>
      <c r="T364" s="6"/>
      <c r="U364" s="6"/>
      <c r="V364" s="6"/>
      <c r="W364" s="6"/>
      <c r="X364" s="6"/>
      <c r="Y364" s="6"/>
      <c r="Z364" s="6"/>
      <c r="AA364" s="6"/>
      <c r="AB364" s="6"/>
      <c r="AC364" s="6"/>
    </row>
    <row r="365" spans="2:29" ht="15.75">
      <c r="B365" s="140"/>
      <c r="C365" s="141"/>
      <c r="D365" s="141"/>
      <c r="E365" s="141"/>
      <c r="F365" s="141"/>
      <c r="G365" s="141"/>
      <c r="H365" s="141"/>
      <c r="I365" s="141"/>
      <c r="J365" s="141"/>
      <c r="K365" s="141"/>
      <c r="L365" s="141"/>
      <c r="M365" s="141"/>
      <c r="N365" s="141"/>
      <c r="O365" s="141"/>
      <c r="P365" s="142"/>
      <c r="Q365" s="143"/>
      <c r="R365" s="6"/>
      <c r="S365" s="6"/>
      <c r="T365" s="6"/>
      <c r="U365" s="6"/>
      <c r="V365" s="6"/>
      <c r="W365" s="6"/>
      <c r="X365" s="6"/>
      <c r="Y365" s="6"/>
      <c r="Z365" s="6"/>
      <c r="AA365" s="6"/>
      <c r="AB365" s="6"/>
      <c r="AC365" s="6"/>
    </row>
    <row r="366" spans="2:29" ht="15.75">
      <c r="B366" s="140"/>
      <c r="C366" s="141"/>
      <c r="D366" s="141"/>
      <c r="E366" s="141"/>
      <c r="F366" s="141"/>
      <c r="G366" s="141"/>
      <c r="H366" s="141"/>
      <c r="I366" s="141"/>
      <c r="J366" s="141"/>
      <c r="K366" s="141"/>
      <c r="L366" s="141"/>
      <c r="M366" s="141"/>
      <c r="N366" s="141"/>
      <c r="O366" s="141"/>
      <c r="P366" s="142"/>
      <c r="Q366" s="143"/>
      <c r="R366" s="6"/>
      <c r="S366" s="6"/>
      <c r="T366" s="6"/>
      <c r="U366" s="6"/>
      <c r="V366" s="6"/>
      <c r="W366" s="6"/>
      <c r="X366" s="6"/>
      <c r="Y366" s="6"/>
      <c r="Z366" s="6"/>
      <c r="AA366" s="6"/>
      <c r="AB366" s="6"/>
      <c r="AC366" s="6"/>
    </row>
    <row r="367" spans="2:29" ht="15.75">
      <c r="B367" s="140"/>
      <c r="C367" s="141"/>
      <c r="D367" s="141"/>
      <c r="E367" s="141"/>
      <c r="F367" s="141"/>
      <c r="G367" s="141"/>
      <c r="H367" s="141"/>
      <c r="I367" s="141"/>
      <c r="J367" s="141"/>
      <c r="K367" s="141"/>
      <c r="L367" s="141"/>
      <c r="M367" s="141"/>
      <c r="N367" s="141"/>
      <c r="O367" s="141"/>
      <c r="P367" s="142"/>
      <c r="Q367" s="143"/>
      <c r="R367" s="6"/>
      <c r="S367" s="6"/>
      <c r="T367" s="6"/>
      <c r="U367" s="6"/>
      <c r="V367" s="6"/>
      <c r="W367" s="6"/>
      <c r="X367" s="6"/>
      <c r="Y367" s="6"/>
      <c r="Z367" s="6"/>
      <c r="AA367" s="6"/>
      <c r="AB367" s="6"/>
      <c r="AC367" s="6"/>
    </row>
    <row r="368" spans="2:29" ht="15.75">
      <c r="B368" s="140"/>
      <c r="C368" s="141"/>
      <c r="D368" s="141"/>
      <c r="E368" s="141"/>
      <c r="F368" s="141"/>
      <c r="G368" s="141"/>
      <c r="H368" s="141"/>
      <c r="I368" s="141"/>
      <c r="J368" s="141"/>
      <c r="K368" s="141"/>
      <c r="L368" s="141"/>
      <c r="M368" s="141"/>
      <c r="N368" s="141"/>
      <c r="O368" s="141"/>
      <c r="P368" s="142"/>
      <c r="Q368" s="143"/>
      <c r="R368" s="6"/>
      <c r="S368" s="6"/>
      <c r="T368" s="6"/>
      <c r="U368" s="6"/>
      <c r="V368" s="6"/>
      <c r="W368" s="6"/>
      <c r="X368" s="6"/>
      <c r="Y368" s="6"/>
      <c r="Z368" s="6"/>
      <c r="AA368" s="6"/>
      <c r="AB368" s="6"/>
      <c r="AC368" s="6"/>
    </row>
    <row r="369" spans="2:29" ht="15.75">
      <c r="B369" s="140"/>
      <c r="C369" s="141"/>
      <c r="D369" s="141"/>
      <c r="E369" s="141"/>
      <c r="F369" s="141"/>
      <c r="G369" s="141"/>
      <c r="H369" s="141"/>
      <c r="I369" s="141"/>
      <c r="J369" s="141"/>
      <c r="K369" s="141"/>
      <c r="L369" s="141"/>
      <c r="M369" s="141"/>
      <c r="N369" s="141"/>
      <c r="O369" s="141"/>
      <c r="P369" s="142"/>
      <c r="Q369" s="143"/>
      <c r="R369" s="6"/>
      <c r="S369" s="6"/>
      <c r="T369" s="6"/>
      <c r="U369" s="6"/>
      <c r="V369" s="6"/>
      <c r="W369" s="6"/>
      <c r="X369" s="6"/>
      <c r="Y369" s="6"/>
      <c r="Z369" s="6"/>
      <c r="AA369" s="6"/>
      <c r="AB369" s="6"/>
      <c r="AC369" s="6"/>
    </row>
    <row r="370" spans="2:29" ht="15.75">
      <c r="B370" s="140"/>
      <c r="C370" s="141"/>
      <c r="D370" s="141"/>
      <c r="E370" s="141"/>
      <c r="F370" s="141"/>
      <c r="G370" s="141"/>
      <c r="H370" s="141"/>
      <c r="I370" s="141"/>
      <c r="J370" s="141"/>
      <c r="K370" s="141"/>
      <c r="L370" s="141"/>
      <c r="M370" s="141"/>
      <c r="N370" s="141"/>
      <c r="O370" s="141"/>
      <c r="P370" s="142"/>
      <c r="Q370" s="143"/>
      <c r="R370" s="6"/>
      <c r="S370" s="6"/>
      <c r="T370" s="6"/>
      <c r="U370" s="6"/>
      <c r="V370" s="6"/>
      <c r="W370" s="6"/>
      <c r="X370" s="6"/>
      <c r="Y370" s="6"/>
      <c r="Z370" s="6"/>
      <c r="AA370" s="6"/>
      <c r="AB370" s="6"/>
      <c r="AC370" s="6"/>
    </row>
    <row r="371" spans="2:29" ht="15.75">
      <c r="B371" s="140"/>
      <c r="C371" s="141"/>
      <c r="D371" s="141"/>
      <c r="E371" s="141"/>
      <c r="F371" s="141"/>
      <c r="G371" s="141"/>
      <c r="H371" s="141"/>
      <c r="I371" s="141"/>
      <c r="J371" s="141"/>
      <c r="K371" s="141"/>
      <c r="L371" s="141"/>
      <c r="M371" s="141"/>
      <c r="N371" s="141"/>
      <c r="O371" s="141"/>
      <c r="P371" s="142"/>
      <c r="Q371" s="143"/>
      <c r="R371" s="6"/>
      <c r="S371" s="6"/>
      <c r="T371" s="6"/>
      <c r="U371" s="6"/>
      <c r="V371" s="6"/>
      <c r="W371" s="6"/>
      <c r="X371" s="6"/>
      <c r="Y371" s="6"/>
      <c r="Z371" s="6"/>
      <c r="AA371" s="6"/>
      <c r="AB371" s="6"/>
      <c r="AC371" s="6"/>
    </row>
    <row r="372" spans="2:29" ht="15.75">
      <c r="B372" s="140"/>
      <c r="C372" s="141"/>
      <c r="D372" s="141"/>
      <c r="E372" s="141"/>
      <c r="F372" s="141"/>
      <c r="G372" s="141"/>
      <c r="H372" s="141"/>
      <c r="I372" s="141"/>
      <c r="J372" s="141"/>
      <c r="K372" s="141"/>
      <c r="L372" s="141"/>
      <c r="M372" s="141"/>
      <c r="N372" s="141"/>
      <c r="O372" s="141"/>
      <c r="P372" s="142"/>
      <c r="Q372" s="143"/>
      <c r="R372" s="6"/>
      <c r="S372" s="6"/>
      <c r="T372" s="6"/>
      <c r="U372" s="6"/>
      <c r="V372" s="6"/>
      <c r="W372" s="6"/>
      <c r="X372" s="6"/>
      <c r="Y372" s="6"/>
      <c r="Z372" s="6"/>
      <c r="AA372" s="6"/>
      <c r="AB372" s="6"/>
      <c r="AC372" s="6"/>
    </row>
    <row r="373" spans="2:29" ht="15.75">
      <c r="B373" s="140"/>
      <c r="C373" s="141"/>
      <c r="D373" s="141"/>
      <c r="E373" s="141"/>
      <c r="F373" s="141"/>
      <c r="G373" s="141"/>
      <c r="H373" s="141"/>
      <c r="I373" s="141"/>
      <c r="J373" s="141"/>
      <c r="K373" s="141"/>
      <c r="L373" s="141"/>
      <c r="M373" s="141"/>
      <c r="N373" s="141"/>
      <c r="O373" s="141"/>
      <c r="P373" s="142"/>
      <c r="Q373" s="143"/>
      <c r="R373" s="6"/>
      <c r="S373" s="6"/>
      <c r="T373" s="6"/>
      <c r="U373" s="6"/>
      <c r="V373" s="6"/>
      <c r="W373" s="6"/>
      <c r="X373" s="6"/>
      <c r="Y373" s="6"/>
      <c r="Z373" s="6"/>
      <c r="AA373" s="6"/>
      <c r="AB373" s="6"/>
      <c r="AC373" s="6"/>
    </row>
    <row r="374" spans="2:29" ht="15.75">
      <c r="B374" s="140"/>
      <c r="C374" s="141"/>
      <c r="D374" s="141"/>
      <c r="E374" s="141"/>
      <c r="F374" s="141"/>
      <c r="G374" s="141"/>
      <c r="H374" s="141"/>
      <c r="I374" s="141"/>
      <c r="J374" s="141"/>
      <c r="K374" s="141"/>
      <c r="L374" s="141"/>
      <c r="M374" s="141"/>
      <c r="N374" s="141"/>
      <c r="O374" s="141"/>
      <c r="P374" s="142"/>
      <c r="Q374" s="143"/>
      <c r="R374" s="6"/>
      <c r="S374" s="6"/>
      <c r="T374" s="6"/>
      <c r="U374" s="6"/>
      <c r="V374" s="6"/>
      <c r="W374" s="6"/>
      <c r="X374" s="6"/>
      <c r="Y374" s="6"/>
      <c r="Z374" s="6"/>
      <c r="AA374" s="6"/>
      <c r="AB374" s="6"/>
      <c r="AC374" s="6"/>
    </row>
    <row r="375" spans="2:29" ht="15.75">
      <c r="B375" s="140"/>
      <c r="C375" s="141"/>
      <c r="D375" s="141"/>
      <c r="E375" s="141"/>
      <c r="F375" s="141"/>
      <c r="G375" s="141"/>
      <c r="H375" s="141"/>
      <c r="I375" s="141"/>
      <c r="J375" s="141"/>
      <c r="K375" s="141"/>
      <c r="L375" s="141"/>
      <c r="M375" s="141"/>
      <c r="N375" s="141"/>
      <c r="O375" s="141"/>
      <c r="P375" s="142"/>
      <c r="Q375" s="143"/>
      <c r="R375" s="6"/>
      <c r="S375" s="6"/>
      <c r="T375" s="6"/>
      <c r="U375" s="6"/>
      <c r="V375" s="6"/>
      <c r="W375" s="6"/>
      <c r="X375" s="6"/>
      <c r="Y375" s="6"/>
      <c r="Z375" s="6"/>
      <c r="AA375" s="6"/>
      <c r="AB375" s="6"/>
      <c r="AC375" s="6"/>
    </row>
    <row r="376" spans="2:29" ht="15.75">
      <c r="B376" s="140"/>
      <c r="C376" s="141"/>
      <c r="D376" s="141"/>
      <c r="E376" s="141"/>
      <c r="F376" s="141"/>
      <c r="G376" s="141"/>
      <c r="H376" s="141"/>
      <c r="I376" s="141"/>
      <c r="J376" s="141"/>
      <c r="K376" s="141"/>
      <c r="L376" s="141"/>
      <c r="M376" s="141"/>
      <c r="N376" s="141"/>
      <c r="O376" s="141"/>
      <c r="P376" s="142"/>
      <c r="Q376" s="143"/>
      <c r="R376" s="6"/>
      <c r="S376" s="6"/>
      <c r="T376" s="6"/>
      <c r="U376" s="6"/>
      <c r="V376" s="6"/>
      <c r="W376" s="6"/>
      <c r="X376" s="6"/>
      <c r="Y376" s="6"/>
      <c r="Z376" s="6"/>
      <c r="AA376" s="6"/>
      <c r="AB376" s="6"/>
      <c r="AC376" s="6"/>
    </row>
    <row r="377" spans="2:29" ht="15.75">
      <c r="B377" s="140"/>
      <c r="C377" s="141"/>
      <c r="D377" s="141"/>
      <c r="E377" s="141"/>
      <c r="F377" s="141"/>
      <c r="G377" s="141"/>
      <c r="H377" s="141"/>
      <c r="I377" s="141"/>
      <c r="J377" s="141"/>
      <c r="K377" s="141"/>
      <c r="L377" s="141"/>
      <c r="M377" s="141"/>
      <c r="N377" s="141"/>
      <c r="O377" s="141"/>
      <c r="P377" s="142"/>
      <c r="Q377" s="143"/>
      <c r="R377" s="6"/>
      <c r="S377" s="6"/>
      <c r="T377" s="6"/>
      <c r="U377" s="6"/>
      <c r="V377" s="6"/>
      <c r="W377" s="6"/>
      <c r="X377" s="6"/>
      <c r="Y377" s="6"/>
      <c r="Z377" s="6"/>
      <c r="AA377" s="6"/>
      <c r="AB377" s="6"/>
      <c r="AC377" s="6"/>
    </row>
    <row r="378" spans="2:29" ht="15.75">
      <c r="B378" s="140"/>
      <c r="C378" s="141"/>
      <c r="D378" s="141"/>
      <c r="E378" s="141"/>
      <c r="F378" s="141"/>
      <c r="G378" s="141"/>
      <c r="H378" s="141"/>
      <c r="I378" s="141"/>
      <c r="J378" s="141"/>
      <c r="K378" s="141"/>
      <c r="L378" s="141"/>
      <c r="M378" s="141"/>
      <c r="N378" s="141"/>
      <c r="O378" s="141"/>
      <c r="P378" s="142"/>
      <c r="Q378" s="143"/>
      <c r="R378" s="6"/>
      <c r="S378" s="6"/>
      <c r="T378" s="6"/>
      <c r="U378" s="6"/>
      <c r="V378" s="6"/>
      <c r="W378" s="6"/>
      <c r="X378" s="6"/>
      <c r="Y378" s="6"/>
      <c r="Z378" s="6"/>
      <c r="AA378" s="6"/>
      <c r="AB378" s="6"/>
      <c r="AC378" s="6"/>
    </row>
    <row r="379" spans="2:29" ht="15.75">
      <c r="B379" s="140"/>
      <c r="C379" s="141"/>
      <c r="D379" s="141"/>
      <c r="E379" s="141"/>
      <c r="F379" s="141"/>
      <c r="G379" s="141"/>
      <c r="H379" s="141"/>
      <c r="I379" s="141"/>
      <c r="J379" s="141"/>
      <c r="K379" s="141"/>
      <c r="L379" s="141"/>
      <c r="M379" s="141"/>
      <c r="N379" s="141"/>
      <c r="O379" s="141"/>
      <c r="P379" s="142"/>
      <c r="Q379" s="143"/>
      <c r="R379" s="6"/>
      <c r="S379" s="6"/>
      <c r="T379" s="6"/>
      <c r="U379" s="6"/>
      <c r="V379" s="6"/>
      <c r="W379" s="6"/>
      <c r="X379" s="6"/>
      <c r="Y379" s="6"/>
      <c r="Z379" s="6"/>
      <c r="AA379" s="6"/>
      <c r="AB379" s="6"/>
      <c r="AC379" s="6"/>
    </row>
    <row r="380" spans="2:29" ht="15.75">
      <c r="B380" s="140"/>
      <c r="C380" s="141"/>
      <c r="D380" s="141"/>
      <c r="E380" s="141"/>
      <c r="F380" s="141"/>
      <c r="G380" s="141"/>
      <c r="H380" s="141"/>
      <c r="I380" s="141"/>
      <c r="J380" s="141"/>
      <c r="K380" s="141"/>
      <c r="L380" s="141"/>
      <c r="M380" s="141"/>
      <c r="N380" s="141"/>
      <c r="O380" s="141"/>
      <c r="P380" s="142"/>
      <c r="Q380" s="143"/>
      <c r="R380" s="6"/>
      <c r="S380" s="6"/>
      <c r="T380" s="6"/>
      <c r="U380" s="6"/>
      <c r="V380" s="6"/>
      <c r="W380" s="6"/>
      <c r="X380" s="6"/>
      <c r="Y380" s="6"/>
      <c r="Z380" s="6"/>
      <c r="AA380" s="6"/>
      <c r="AB380" s="6"/>
      <c r="AC380" s="6"/>
    </row>
    <row r="381" spans="2:29" ht="15.75">
      <c r="B381" s="140"/>
      <c r="C381" s="141"/>
      <c r="D381" s="141"/>
      <c r="E381" s="141"/>
      <c r="F381" s="141"/>
      <c r="G381" s="141"/>
      <c r="H381" s="141"/>
      <c r="I381" s="141"/>
      <c r="J381" s="141"/>
      <c r="K381" s="141"/>
      <c r="L381" s="141"/>
      <c r="M381" s="141"/>
      <c r="N381" s="141"/>
      <c r="O381" s="141"/>
      <c r="P381" s="142"/>
      <c r="Q381" s="143"/>
      <c r="R381" s="6"/>
      <c r="S381" s="6"/>
      <c r="T381" s="6"/>
      <c r="U381" s="6"/>
      <c r="V381" s="6"/>
      <c r="W381" s="6"/>
      <c r="X381" s="6"/>
      <c r="Y381" s="6"/>
      <c r="Z381" s="6"/>
      <c r="AA381" s="6"/>
      <c r="AB381" s="6"/>
      <c r="AC381" s="6"/>
    </row>
    <row r="382" spans="2:29" ht="15.75">
      <c r="B382" s="140"/>
      <c r="C382" s="141"/>
      <c r="D382" s="141"/>
      <c r="E382" s="141"/>
      <c r="F382" s="141"/>
      <c r="G382" s="141"/>
      <c r="H382" s="141"/>
      <c r="I382" s="141"/>
      <c r="J382" s="141"/>
      <c r="K382" s="141"/>
      <c r="L382" s="141"/>
      <c r="M382" s="141"/>
      <c r="N382" s="141"/>
      <c r="O382" s="141"/>
      <c r="P382" s="142"/>
      <c r="Q382" s="143"/>
      <c r="R382" s="6"/>
      <c r="S382" s="6"/>
      <c r="T382" s="6"/>
      <c r="U382" s="6"/>
      <c r="V382" s="6"/>
      <c r="W382" s="6"/>
      <c r="X382" s="6"/>
      <c r="Y382" s="6"/>
      <c r="Z382" s="6"/>
      <c r="AA382" s="6"/>
      <c r="AB382" s="6"/>
      <c r="AC382" s="6"/>
    </row>
    <row r="383" spans="2:29" ht="15.75">
      <c r="B383" s="140"/>
      <c r="C383" s="141"/>
      <c r="D383" s="141"/>
      <c r="E383" s="141"/>
      <c r="F383" s="141"/>
      <c r="G383" s="141"/>
      <c r="H383" s="141"/>
      <c r="I383" s="141"/>
      <c r="J383" s="141"/>
      <c r="K383" s="141"/>
      <c r="L383" s="141"/>
      <c r="M383" s="141"/>
      <c r="N383" s="141"/>
      <c r="O383" s="141"/>
      <c r="P383" s="142"/>
      <c r="Q383" s="143"/>
      <c r="R383" s="6"/>
      <c r="S383" s="6"/>
      <c r="T383" s="6"/>
      <c r="U383" s="6"/>
      <c r="V383" s="6"/>
      <c r="W383" s="6"/>
      <c r="X383" s="6"/>
      <c r="Y383" s="6"/>
      <c r="Z383" s="6"/>
      <c r="AA383" s="6"/>
      <c r="AB383" s="6"/>
      <c r="AC383" s="6"/>
    </row>
    <row r="384" spans="2:29" ht="15.75">
      <c r="B384" s="140"/>
      <c r="C384" s="141"/>
      <c r="D384" s="141"/>
      <c r="E384" s="141"/>
      <c r="F384" s="141"/>
      <c r="G384" s="141"/>
      <c r="H384" s="141"/>
      <c r="I384" s="141"/>
      <c r="J384" s="141"/>
      <c r="K384" s="141"/>
      <c r="L384" s="141"/>
      <c r="M384" s="141"/>
      <c r="N384" s="141"/>
      <c r="O384" s="141"/>
      <c r="P384" s="142"/>
      <c r="Q384" s="143"/>
      <c r="R384" s="6"/>
      <c r="S384" s="6"/>
      <c r="T384" s="6"/>
      <c r="U384" s="6"/>
      <c r="V384" s="6"/>
      <c r="W384" s="6"/>
      <c r="X384" s="6"/>
      <c r="Y384" s="6"/>
      <c r="Z384" s="6"/>
      <c r="AA384" s="6"/>
      <c r="AB384" s="6"/>
      <c r="AC384" s="6"/>
    </row>
    <row r="385" spans="2:29" ht="15.75">
      <c r="B385" s="140"/>
      <c r="C385" s="141"/>
      <c r="D385" s="141"/>
      <c r="E385" s="141"/>
      <c r="F385" s="141"/>
      <c r="G385" s="141"/>
      <c r="H385" s="141"/>
      <c r="I385" s="141"/>
      <c r="J385" s="141"/>
      <c r="K385" s="141"/>
      <c r="L385" s="141"/>
      <c r="M385" s="141"/>
      <c r="N385" s="141"/>
      <c r="O385" s="141"/>
      <c r="P385" s="142"/>
      <c r="Q385" s="143"/>
      <c r="R385" s="6"/>
      <c r="S385" s="6"/>
      <c r="T385" s="6"/>
      <c r="U385" s="6"/>
      <c r="V385" s="6"/>
      <c r="W385" s="6"/>
      <c r="X385" s="6"/>
      <c r="Y385" s="6"/>
      <c r="Z385" s="6"/>
      <c r="AA385" s="6"/>
      <c r="AB385" s="6"/>
      <c r="AC385" s="6"/>
    </row>
    <row r="386" spans="2:29" ht="15.75">
      <c r="B386" s="140"/>
      <c r="C386" s="141"/>
      <c r="D386" s="141"/>
      <c r="E386" s="141"/>
      <c r="F386" s="141"/>
      <c r="G386" s="141"/>
      <c r="H386" s="141"/>
      <c r="I386" s="141"/>
      <c r="J386" s="141"/>
      <c r="K386" s="141"/>
      <c r="L386" s="141"/>
      <c r="M386" s="141"/>
      <c r="N386" s="141"/>
      <c r="O386" s="141"/>
      <c r="P386" s="142"/>
      <c r="Q386" s="143"/>
      <c r="R386" s="6"/>
      <c r="S386" s="6"/>
      <c r="T386" s="6"/>
      <c r="U386" s="6"/>
      <c r="V386" s="6"/>
      <c r="W386" s="6"/>
      <c r="X386" s="6"/>
      <c r="Y386" s="6"/>
      <c r="Z386" s="6"/>
      <c r="AA386" s="6"/>
      <c r="AB386" s="6"/>
      <c r="AC386" s="6"/>
    </row>
    <row r="387" spans="2:29" ht="15.75">
      <c r="B387" s="140"/>
      <c r="C387" s="141"/>
      <c r="D387" s="141"/>
      <c r="E387" s="141"/>
      <c r="F387" s="141"/>
      <c r="G387" s="141"/>
      <c r="H387" s="141"/>
      <c r="I387" s="141"/>
      <c r="J387" s="141"/>
      <c r="K387" s="141"/>
      <c r="L387" s="141"/>
      <c r="M387" s="141"/>
      <c r="N387" s="141"/>
      <c r="O387" s="141"/>
      <c r="P387" s="142"/>
      <c r="Q387" s="143"/>
      <c r="R387" s="6"/>
      <c r="S387" s="6"/>
      <c r="T387" s="6"/>
      <c r="U387" s="6"/>
      <c r="V387" s="6"/>
      <c r="W387" s="6"/>
      <c r="X387" s="6"/>
      <c r="Y387" s="6"/>
      <c r="Z387" s="6"/>
      <c r="AA387" s="6"/>
      <c r="AB387" s="6"/>
      <c r="AC387" s="6"/>
    </row>
    <row r="388" spans="2:29" ht="15.75">
      <c r="B388" s="140"/>
      <c r="C388" s="141"/>
      <c r="D388" s="141"/>
      <c r="E388" s="141"/>
      <c r="F388" s="141"/>
      <c r="G388" s="141"/>
      <c r="H388" s="141"/>
      <c r="I388" s="141"/>
      <c r="J388" s="141"/>
      <c r="K388" s="141"/>
      <c r="L388" s="141"/>
      <c r="M388" s="141"/>
      <c r="N388" s="141"/>
      <c r="O388" s="141"/>
      <c r="P388" s="142"/>
      <c r="Q388" s="143"/>
      <c r="R388" s="6"/>
      <c r="S388" s="6"/>
      <c r="T388" s="6"/>
      <c r="U388" s="6"/>
      <c r="V388" s="6"/>
      <c r="W388" s="6"/>
      <c r="X388" s="6"/>
      <c r="Y388" s="6"/>
      <c r="Z388" s="6"/>
      <c r="AA388" s="6"/>
      <c r="AB388" s="6"/>
      <c r="AC388" s="6"/>
    </row>
    <row r="389" spans="2:29" ht="15.75">
      <c r="B389" s="140"/>
      <c r="C389" s="141"/>
      <c r="D389" s="141"/>
      <c r="E389" s="141"/>
      <c r="F389" s="141"/>
      <c r="G389" s="141"/>
      <c r="H389" s="141"/>
      <c r="I389" s="141"/>
      <c r="J389" s="141"/>
      <c r="K389" s="141"/>
      <c r="L389" s="141"/>
      <c r="M389" s="141"/>
      <c r="N389" s="141"/>
      <c r="O389" s="141"/>
      <c r="P389" s="142"/>
      <c r="Q389" s="143"/>
      <c r="R389" s="6"/>
      <c r="S389" s="6"/>
      <c r="T389" s="6"/>
      <c r="U389" s="6"/>
      <c r="V389" s="6"/>
      <c r="W389" s="6"/>
      <c r="X389" s="6"/>
      <c r="Y389" s="6"/>
      <c r="Z389" s="6"/>
      <c r="AA389" s="6"/>
      <c r="AB389" s="6"/>
      <c r="AC389" s="6"/>
    </row>
    <row r="390" spans="2:29" ht="15.75">
      <c r="B390" s="140"/>
      <c r="C390" s="141"/>
      <c r="D390" s="141"/>
      <c r="E390" s="141"/>
      <c r="F390" s="141"/>
      <c r="G390" s="141"/>
      <c r="H390" s="141"/>
      <c r="I390" s="141"/>
      <c r="J390" s="141"/>
      <c r="K390" s="141"/>
      <c r="L390" s="141"/>
      <c r="M390" s="141"/>
      <c r="N390" s="141"/>
      <c r="O390" s="141"/>
      <c r="P390" s="142"/>
      <c r="Q390" s="143"/>
      <c r="R390" s="6"/>
      <c r="S390" s="6"/>
      <c r="T390" s="6"/>
      <c r="U390" s="6"/>
      <c r="V390" s="6"/>
      <c r="W390" s="6"/>
      <c r="X390" s="6"/>
      <c r="Y390" s="6"/>
      <c r="Z390" s="6"/>
      <c r="AA390" s="6"/>
      <c r="AB390" s="6"/>
      <c r="AC390" s="6"/>
    </row>
    <row r="391" spans="2:29" ht="15.75">
      <c r="B391" s="140"/>
      <c r="C391" s="141"/>
      <c r="D391" s="141"/>
      <c r="E391" s="141"/>
      <c r="F391" s="141"/>
      <c r="G391" s="141"/>
      <c r="H391" s="141"/>
      <c r="I391" s="141"/>
      <c r="J391" s="141"/>
      <c r="K391" s="141"/>
      <c r="L391" s="141"/>
      <c r="M391" s="141"/>
      <c r="N391" s="141"/>
      <c r="O391" s="141"/>
      <c r="P391" s="142"/>
      <c r="Q391" s="143"/>
      <c r="R391" s="6"/>
      <c r="S391" s="6"/>
      <c r="T391" s="6"/>
      <c r="U391" s="6"/>
      <c r="V391" s="6"/>
      <c r="W391" s="6"/>
      <c r="X391" s="6"/>
      <c r="Y391" s="6"/>
      <c r="Z391" s="6"/>
      <c r="AA391" s="6"/>
      <c r="AB391" s="6"/>
      <c r="AC391" s="6"/>
    </row>
    <row r="392" spans="2:29" ht="15.75">
      <c r="B392" s="140"/>
      <c r="C392" s="141"/>
      <c r="D392" s="141"/>
      <c r="E392" s="141"/>
      <c r="F392" s="141"/>
      <c r="G392" s="141"/>
      <c r="H392" s="141"/>
      <c r="I392" s="141"/>
      <c r="J392" s="141"/>
      <c r="K392" s="141"/>
      <c r="L392" s="141"/>
      <c r="M392" s="141"/>
      <c r="N392" s="141"/>
      <c r="O392" s="141"/>
      <c r="P392" s="142"/>
      <c r="Q392" s="143"/>
      <c r="R392" s="6"/>
      <c r="S392" s="6"/>
      <c r="T392" s="6"/>
      <c r="U392" s="6"/>
      <c r="V392" s="6"/>
      <c r="W392" s="6"/>
      <c r="X392" s="6"/>
      <c r="Y392" s="6"/>
      <c r="Z392" s="6"/>
      <c r="AA392" s="6"/>
      <c r="AB392" s="6"/>
      <c r="AC392" s="6"/>
    </row>
    <row r="393" spans="2:29" ht="15.75">
      <c r="B393" s="140"/>
      <c r="C393" s="141"/>
      <c r="D393" s="141"/>
      <c r="E393" s="141"/>
      <c r="F393" s="141"/>
      <c r="G393" s="141"/>
      <c r="H393" s="141"/>
      <c r="I393" s="141"/>
      <c r="J393" s="141"/>
      <c r="K393" s="141"/>
      <c r="L393" s="141"/>
      <c r="M393" s="141"/>
      <c r="N393" s="141"/>
      <c r="O393" s="141"/>
      <c r="P393" s="142"/>
      <c r="Q393" s="143"/>
      <c r="R393" s="6"/>
      <c r="S393" s="6"/>
      <c r="T393" s="6"/>
      <c r="U393" s="6"/>
      <c r="V393" s="6"/>
      <c r="W393" s="6"/>
      <c r="X393" s="6"/>
      <c r="Y393" s="6"/>
      <c r="Z393" s="6"/>
      <c r="AA393" s="6"/>
      <c r="AB393" s="6"/>
      <c r="AC393" s="6"/>
    </row>
    <row r="394" spans="2:29" ht="15.75">
      <c r="B394" s="140"/>
      <c r="C394" s="141"/>
      <c r="D394" s="141"/>
      <c r="E394" s="141"/>
      <c r="F394" s="141"/>
      <c r="G394" s="141"/>
      <c r="H394" s="141"/>
      <c r="I394" s="141"/>
      <c r="J394" s="141"/>
      <c r="K394" s="141"/>
      <c r="L394" s="141"/>
      <c r="M394" s="141"/>
      <c r="N394" s="141"/>
      <c r="O394" s="141"/>
      <c r="P394" s="142"/>
      <c r="Q394" s="143"/>
      <c r="R394" s="6"/>
      <c r="S394" s="6"/>
      <c r="T394" s="6"/>
      <c r="U394" s="6"/>
      <c r="V394" s="6"/>
      <c r="W394" s="6"/>
      <c r="X394" s="6"/>
      <c r="Y394" s="6"/>
      <c r="Z394" s="6"/>
      <c r="AA394" s="6"/>
      <c r="AB394" s="6"/>
      <c r="AC394" s="6"/>
    </row>
    <row r="395" spans="2:29" ht="15.75">
      <c r="B395" s="140"/>
      <c r="C395" s="141"/>
      <c r="D395" s="141"/>
      <c r="E395" s="141"/>
      <c r="F395" s="141"/>
      <c r="G395" s="141"/>
      <c r="H395" s="141"/>
      <c r="I395" s="141"/>
      <c r="J395" s="141"/>
      <c r="K395" s="141"/>
      <c r="L395" s="141"/>
      <c r="M395" s="141"/>
      <c r="N395" s="141"/>
      <c r="O395" s="141"/>
      <c r="P395" s="142"/>
      <c r="Q395" s="143"/>
      <c r="R395" s="6"/>
      <c r="S395" s="6"/>
      <c r="T395" s="6"/>
      <c r="U395" s="6"/>
      <c r="V395" s="6"/>
      <c r="W395" s="6"/>
      <c r="X395" s="6"/>
      <c r="Y395" s="6"/>
      <c r="Z395" s="6"/>
      <c r="AA395" s="6"/>
      <c r="AB395" s="6"/>
      <c r="AC395" s="6"/>
    </row>
    <row r="396" spans="2:29" ht="15.75">
      <c r="B396" s="140"/>
      <c r="C396" s="141"/>
      <c r="D396" s="141"/>
      <c r="E396" s="141"/>
      <c r="F396" s="141"/>
      <c r="G396" s="141"/>
      <c r="H396" s="141"/>
      <c r="I396" s="141"/>
      <c r="J396" s="141"/>
      <c r="K396" s="141"/>
      <c r="L396" s="141"/>
      <c r="M396" s="141"/>
      <c r="N396" s="141"/>
      <c r="O396" s="141"/>
      <c r="P396" s="142"/>
      <c r="Q396" s="143"/>
      <c r="R396" s="6"/>
      <c r="S396" s="6"/>
      <c r="T396" s="6"/>
      <c r="U396" s="6"/>
      <c r="V396" s="6"/>
      <c r="W396" s="6"/>
      <c r="X396" s="6"/>
      <c r="Y396" s="6"/>
      <c r="Z396" s="6"/>
      <c r="AA396" s="6"/>
      <c r="AB396" s="6"/>
      <c r="AC396" s="6"/>
    </row>
    <row r="397" spans="2:29" ht="15.75">
      <c r="B397" s="140"/>
      <c r="C397" s="141"/>
      <c r="D397" s="141"/>
      <c r="E397" s="141"/>
      <c r="F397" s="141"/>
      <c r="G397" s="141"/>
      <c r="H397" s="141"/>
      <c r="I397" s="141"/>
      <c r="J397" s="141"/>
      <c r="K397" s="141"/>
      <c r="L397" s="141"/>
      <c r="M397" s="141"/>
      <c r="N397" s="141"/>
      <c r="O397" s="141"/>
      <c r="P397" s="142"/>
      <c r="Q397" s="143"/>
      <c r="R397" s="6"/>
      <c r="S397" s="6"/>
      <c r="T397" s="6"/>
      <c r="U397" s="6"/>
      <c r="V397" s="6"/>
      <c r="W397" s="6"/>
      <c r="X397" s="6"/>
      <c r="Y397" s="6"/>
      <c r="Z397" s="6"/>
      <c r="AA397" s="6"/>
      <c r="AB397" s="6"/>
      <c r="AC397" s="6"/>
    </row>
    <row r="398" spans="2:29" ht="15.75">
      <c r="B398" s="140"/>
      <c r="C398" s="141"/>
      <c r="D398" s="141"/>
      <c r="E398" s="141"/>
      <c r="F398" s="141"/>
      <c r="G398" s="141"/>
      <c r="H398" s="141"/>
      <c r="I398" s="141"/>
      <c r="J398" s="141"/>
      <c r="K398" s="141"/>
      <c r="L398" s="141"/>
      <c r="M398" s="141"/>
      <c r="N398" s="141"/>
      <c r="O398" s="141"/>
      <c r="P398" s="142"/>
      <c r="Q398" s="143"/>
      <c r="R398" s="6"/>
      <c r="S398" s="6"/>
      <c r="T398" s="6"/>
      <c r="U398" s="6"/>
      <c r="V398" s="6"/>
      <c r="W398" s="6"/>
      <c r="X398" s="6"/>
      <c r="Y398" s="6"/>
      <c r="Z398" s="6"/>
      <c r="AA398" s="6"/>
      <c r="AB398" s="6"/>
      <c r="AC398" s="6"/>
    </row>
    <row r="399" spans="2:29" ht="15.75">
      <c r="B399" s="140"/>
      <c r="C399" s="141"/>
      <c r="D399" s="141"/>
      <c r="E399" s="141"/>
      <c r="F399" s="141"/>
      <c r="G399" s="141"/>
      <c r="H399" s="141"/>
      <c r="I399" s="141"/>
      <c r="J399" s="141"/>
      <c r="K399" s="141"/>
      <c r="L399" s="141"/>
      <c r="M399" s="141"/>
      <c r="N399" s="141"/>
      <c r="O399" s="141"/>
      <c r="P399" s="142"/>
      <c r="Q399" s="143"/>
      <c r="R399" s="6"/>
      <c r="S399" s="6"/>
      <c r="T399" s="6"/>
      <c r="U399" s="6"/>
      <c r="V399" s="6"/>
      <c r="W399" s="6"/>
      <c r="X399" s="6"/>
      <c r="Y399" s="6"/>
      <c r="Z399" s="6"/>
      <c r="AA399" s="6"/>
      <c r="AB399" s="6"/>
      <c r="AC399" s="6"/>
    </row>
    <row r="400" spans="2:29" ht="15.75">
      <c r="B400" s="140"/>
      <c r="C400" s="141"/>
      <c r="D400" s="141"/>
      <c r="E400" s="141"/>
      <c r="F400" s="141"/>
      <c r="G400" s="141"/>
      <c r="H400" s="141"/>
      <c r="I400" s="141"/>
      <c r="J400" s="141"/>
      <c r="K400" s="141"/>
      <c r="L400" s="141"/>
      <c r="M400" s="141"/>
      <c r="N400" s="141"/>
      <c r="O400" s="141"/>
      <c r="P400" s="142"/>
      <c r="Q400" s="143"/>
      <c r="R400" s="6"/>
      <c r="S400" s="6"/>
      <c r="T400" s="6"/>
      <c r="U400" s="6"/>
      <c r="V400" s="6"/>
      <c r="W400" s="6"/>
      <c r="X400" s="6"/>
      <c r="Y400" s="6"/>
      <c r="Z400" s="6"/>
      <c r="AA400" s="6"/>
      <c r="AB400" s="6"/>
      <c r="AC400" s="6"/>
    </row>
    <row r="401" spans="2:29" ht="15.75">
      <c r="B401" s="140"/>
      <c r="C401" s="141"/>
      <c r="D401" s="141"/>
      <c r="E401" s="141"/>
      <c r="F401" s="141"/>
      <c r="G401" s="141"/>
      <c r="H401" s="141"/>
      <c r="I401" s="141"/>
      <c r="J401" s="141"/>
      <c r="K401" s="141"/>
      <c r="L401" s="141"/>
      <c r="M401" s="141"/>
      <c r="N401" s="141"/>
      <c r="O401" s="141"/>
      <c r="P401" s="142"/>
      <c r="Q401" s="143"/>
      <c r="R401" s="6"/>
      <c r="S401" s="6"/>
      <c r="T401" s="6"/>
      <c r="U401" s="6"/>
      <c r="V401" s="6"/>
      <c r="W401" s="6"/>
      <c r="X401" s="6"/>
      <c r="Y401" s="6"/>
      <c r="Z401" s="6"/>
      <c r="AA401" s="6"/>
      <c r="AB401" s="6"/>
      <c r="AC401" s="6"/>
    </row>
    <row r="402" spans="2:29" ht="15.75">
      <c r="B402" s="140"/>
      <c r="C402" s="141"/>
      <c r="D402" s="141"/>
      <c r="E402" s="141"/>
      <c r="F402" s="141"/>
      <c r="G402" s="141"/>
      <c r="H402" s="141"/>
      <c r="I402" s="141"/>
      <c r="J402" s="141"/>
      <c r="K402" s="141"/>
      <c r="L402" s="141"/>
      <c r="M402" s="141"/>
      <c r="N402" s="141"/>
      <c r="O402" s="141"/>
      <c r="P402" s="142"/>
      <c r="Q402" s="143"/>
      <c r="R402" s="6"/>
      <c r="S402" s="6"/>
      <c r="T402" s="6"/>
      <c r="U402" s="6"/>
      <c r="V402" s="6"/>
      <c r="W402" s="6"/>
      <c r="X402" s="6"/>
      <c r="Y402" s="6"/>
      <c r="Z402" s="6"/>
      <c r="AA402" s="6"/>
      <c r="AB402" s="6"/>
      <c r="AC402" s="6"/>
    </row>
    <row r="403" spans="2:29" ht="15.75">
      <c r="B403" s="140"/>
      <c r="C403" s="141"/>
      <c r="D403" s="141"/>
      <c r="E403" s="141"/>
      <c r="F403" s="141"/>
      <c r="G403" s="141"/>
      <c r="H403" s="141"/>
      <c r="I403" s="141"/>
      <c r="J403" s="141"/>
      <c r="K403" s="141"/>
      <c r="L403" s="141"/>
      <c r="M403" s="141"/>
      <c r="N403" s="141"/>
      <c r="O403" s="141"/>
      <c r="P403" s="142"/>
      <c r="Q403" s="143"/>
      <c r="R403" s="6"/>
      <c r="S403" s="6"/>
      <c r="T403" s="6"/>
      <c r="U403" s="6"/>
      <c r="V403" s="6"/>
      <c r="W403" s="6"/>
      <c r="X403" s="6"/>
      <c r="Y403" s="6"/>
      <c r="Z403" s="6"/>
      <c r="AA403" s="6"/>
      <c r="AB403" s="6"/>
      <c r="AC403" s="6"/>
    </row>
    <row r="404" spans="2:29" ht="15.75">
      <c r="B404" s="140"/>
      <c r="C404" s="141"/>
      <c r="D404" s="141"/>
      <c r="E404" s="141"/>
      <c r="F404" s="141"/>
      <c r="G404" s="141"/>
      <c r="H404" s="141"/>
      <c r="I404" s="141"/>
      <c r="J404" s="141"/>
      <c r="K404" s="141"/>
      <c r="L404" s="141"/>
      <c r="M404" s="141"/>
      <c r="N404" s="141"/>
      <c r="O404" s="141"/>
      <c r="P404" s="142"/>
      <c r="Q404" s="143"/>
      <c r="R404" s="6"/>
      <c r="S404" s="6"/>
      <c r="T404" s="6"/>
      <c r="U404" s="6"/>
      <c r="V404" s="6"/>
      <c r="W404" s="6"/>
      <c r="X404" s="6"/>
      <c r="Y404" s="6"/>
      <c r="Z404" s="6"/>
      <c r="AA404" s="6"/>
      <c r="AB404" s="6"/>
      <c r="AC404" s="6"/>
    </row>
    <row r="405" spans="2:29" ht="15.75">
      <c r="B405" s="140"/>
      <c r="C405" s="141"/>
      <c r="D405" s="141"/>
      <c r="E405" s="141"/>
      <c r="F405" s="141"/>
      <c r="G405" s="141"/>
      <c r="H405" s="141"/>
      <c r="I405" s="141"/>
      <c r="J405" s="141"/>
      <c r="K405" s="141"/>
      <c r="L405" s="141"/>
      <c r="M405" s="141"/>
      <c r="N405" s="141"/>
      <c r="O405" s="141"/>
      <c r="P405" s="142"/>
      <c r="Q405" s="143"/>
      <c r="R405" s="6"/>
      <c r="S405" s="6"/>
      <c r="T405" s="6"/>
      <c r="U405" s="6"/>
      <c r="V405" s="6"/>
      <c r="W405" s="6"/>
      <c r="X405" s="6"/>
      <c r="Y405" s="6"/>
      <c r="Z405" s="6"/>
      <c r="AA405" s="6"/>
      <c r="AB405" s="6"/>
      <c r="AC405" s="6"/>
    </row>
    <row r="406" spans="2:29" ht="15.75">
      <c r="B406" s="140"/>
      <c r="C406" s="141"/>
      <c r="D406" s="141"/>
      <c r="E406" s="141"/>
      <c r="F406" s="141"/>
      <c r="G406" s="141"/>
      <c r="H406" s="141"/>
      <c r="I406" s="141"/>
      <c r="J406" s="141"/>
      <c r="K406" s="141"/>
      <c r="L406" s="141"/>
      <c r="M406" s="141"/>
      <c r="N406" s="141"/>
      <c r="O406" s="141"/>
      <c r="P406" s="142"/>
      <c r="Q406" s="143"/>
      <c r="R406" s="6"/>
      <c r="S406" s="6"/>
      <c r="T406" s="6"/>
      <c r="U406" s="6"/>
      <c r="V406" s="6"/>
      <c r="W406" s="6"/>
      <c r="X406" s="6"/>
      <c r="Y406" s="6"/>
      <c r="Z406" s="6"/>
      <c r="AA406" s="6"/>
      <c r="AB406" s="6"/>
      <c r="AC406" s="6"/>
    </row>
    <row r="407" spans="2:29" ht="15.75">
      <c r="B407" s="140"/>
      <c r="C407" s="141"/>
      <c r="D407" s="141"/>
      <c r="E407" s="141"/>
      <c r="F407" s="141"/>
      <c r="G407" s="141"/>
      <c r="H407" s="141"/>
      <c r="I407" s="141"/>
      <c r="J407" s="141"/>
      <c r="K407" s="141"/>
      <c r="L407" s="141"/>
      <c r="M407" s="141"/>
      <c r="N407" s="141"/>
      <c r="O407" s="141"/>
      <c r="P407" s="142"/>
      <c r="Q407" s="143"/>
      <c r="R407" s="6"/>
      <c r="S407" s="6"/>
      <c r="T407" s="6"/>
      <c r="U407" s="6"/>
      <c r="V407" s="6"/>
      <c r="W407" s="6"/>
      <c r="X407" s="6"/>
      <c r="Y407" s="6"/>
      <c r="Z407" s="6"/>
      <c r="AA407" s="6"/>
      <c r="AB407" s="6"/>
      <c r="AC407" s="6"/>
    </row>
    <row r="408" spans="2:29" ht="15.75">
      <c r="B408" s="140"/>
      <c r="C408" s="141"/>
      <c r="D408" s="141"/>
      <c r="E408" s="141"/>
      <c r="F408" s="141"/>
      <c r="G408" s="141"/>
      <c r="H408" s="141"/>
      <c r="I408" s="141"/>
      <c r="J408" s="141"/>
      <c r="K408" s="141"/>
      <c r="L408" s="141"/>
      <c r="M408" s="141"/>
      <c r="N408" s="141"/>
      <c r="O408" s="141"/>
      <c r="P408" s="142"/>
      <c r="Q408" s="143"/>
      <c r="R408" s="6"/>
      <c r="S408" s="6"/>
      <c r="T408" s="6"/>
      <c r="U408" s="6"/>
      <c r="V408" s="6"/>
      <c r="W408" s="6"/>
      <c r="X408" s="6"/>
      <c r="Y408" s="6"/>
      <c r="Z408" s="6"/>
      <c r="AA408" s="6"/>
      <c r="AB408" s="6"/>
      <c r="AC408" s="6"/>
    </row>
    <row r="409" spans="2:29" ht="15.75">
      <c r="B409" s="140"/>
      <c r="C409" s="141"/>
      <c r="D409" s="141"/>
      <c r="E409" s="141"/>
      <c r="F409" s="141"/>
      <c r="G409" s="141"/>
      <c r="H409" s="141"/>
      <c r="I409" s="141"/>
      <c r="J409" s="141"/>
      <c r="K409" s="141"/>
      <c r="L409" s="141"/>
      <c r="M409" s="141"/>
      <c r="N409" s="141"/>
      <c r="O409" s="141"/>
      <c r="P409" s="142"/>
      <c r="Q409" s="143"/>
      <c r="R409" s="6"/>
      <c r="S409" s="6"/>
      <c r="T409" s="6"/>
      <c r="U409" s="6"/>
      <c r="V409" s="6"/>
      <c r="W409" s="6"/>
      <c r="X409" s="6"/>
      <c r="Y409" s="6"/>
      <c r="Z409" s="6"/>
      <c r="AA409" s="6"/>
      <c r="AB409" s="6"/>
      <c r="AC409" s="6"/>
    </row>
    <row r="410" spans="2:29" ht="15.75">
      <c r="B410" s="140"/>
      <c r="C410" s="141"/>
      <c r="D410" s="141"/>
      <c r="E410" s="141"/>
      <c r="F410" s="141"/>
      <c r="G410" s="141"/>
      <c r="H410" s="141"/>
      <c r="I410" s="141"/>
      <c r="J410" s="141"/>
      <c r="K410" s="141"/>
      <c r="L410" s="141"/>
      <c r="M410" s="141"/>
      <c r="N410" s="141"/>
      <c r="O410" s="141"/>
      <c r="P410" s="142"/>
      <c r="Q410" s="143"/>
      <c r="R410" s="6"/>
      <c r="S410" s="6"/>
      <c r="T410" s="6"/>
      <c r="U410" s="6"/>
      <c r="V410" s="6"/>
      <c r="W410" s="6"/>
      <c r="X410" s="6"/>
      <c r="Y410" s="6"/>
      <c r="Z410" s="6"/>
      <c r="AA410" s="6"/>
      <c r="AB410" s="6"/>
      <c r="AC410" s="6"/>
    </row>
    <row r="411" spans="2:29" ht="15.75">
      <c r="B411" s="140"/>
      <c r="C411" s="141"/>
      <c r="D411" s="141"/>
      <c r="E411" s="141"/>
      <c r="F411" s="141"/>
      <c r="G411" s="141"/>
      <c r="H411" s="141"/>
      <c r="I411" s="141"/>
      <c r="J411" s="141"/>
      <c r="K411" s="141"/>
      <c r="L411" s="141"/>
      <c r="M411" s="141"/>
      <c r="N411" s="141"/>
      <c r="O411" s="141"/>
      <c r="P411" s="142"/>
      <c r="Q411" s="143"/>
      <c r="R411" s="6"/>
      <c r="S411" s="6"/>
      <c r="T411" s="6"/>
      <c r="U411" s="6"/>
      <c r="V411" s="6"/>
      <c r="W411" s="6"/>
      <c r="X411" s="6"/>
      <c r="Y411" s="6"/>
      <c r="Z411" s="6"/>
      <c r="AA411" s="6"/>
      <c r="AB411" s="6"/>
      <c r="AC411" s="6"/>
    </row>
    <row r="412" spans="2:29" ht="15.75">
      <c r="B412" s="140"/>
      <c r="C412" s="141"/>
      <c r="D412" s="141"/>
      <c r="E412" s="141"/>
      <c r="F412" s="141"/>
      <c r="G412" s="141"/>
      <c r="H412" s="141"/>
      <c r="I412" s="141"/>
      <c r="J412" s="141"/>
      <c r="K412" s="141"/>
      <c r="L412" s="141"/>
      <c r="M412" s="141"/>
      <c r="N412" s="141"/>
      <c r="O412" s="141"/>
      <c r="P412" s="142"/>
      <c r="Q412" s="143"/>
      <c r="R412" s="6"/>
      <c r="S412" s="6"/>
      <c r="T412" s="6"/>
      <c r="U412" s="6"/>
      <c r="V412" s="6"/>
      <c r="W412" s="6"/>
      <c r="X412" s="6"/>
      <c r="Y412" s="6"/>
      <c r="Z412" s="6"/>
      <c r="AA412" s="6"/>
      <c r="AB412" s="6"/>
      <c r="AC412" s="6"/>
    </row>
    <row r="413" spans="2:29" ht="15.75">
      <c r="B413" s="140"/>
      <c r="C413" s="141"/>
      <c r="D413" s="141"/>
      <c r="E413" s="141"/>
      <c r="F413" s="141"/>
      <c r="G413" s="141"/>
      <c r="H413" s="141"/>
      <c r="I413" s="141"/>
      <c r="J413" s="141"/>
      <c r="K413" s="141"/>
      <c r="L413" s="141"/>
      <c r="M413" s="141"/>
      <c r="N413" s="141"/>
      <c r="O413" s="141"/>
      <c r="P413" s="142"/>
      <c r="Q413" s="143"/>
      <c r="R413" s="6"/>
      <c r="S413" s="6"/>
      <c r="T413" s="6"/>
      <c r="U413" s="6"/>
      <c r="V413" s="6"/>
      <c r="W413" s="6"/>
      <c r="X413" s="6"/>
      <c r="Y413" s="6"/>
      <c r="Z413" s="6"/>
      <c r="AA413" s="6"/>
      <c r="AB413" s="6"/>
      <c r="AC413" s="6"/>
    </row>
    <row r="414" spans="2:29" ht="15.75">
      <c r="B414" s="140"/>
      <c r="C414" s="141"/>
      <c r="D414" s="141"/>
      <c r="E414" s="141"/>
      <c r="F414" s="141"/>
      <c r="G414" s="141"/>
      <c r="H414" s="141"/>
      <c r="I414" s="141"/>
      <c r="J414" s="141"/>
      <c r="K414" s="141"/>
      <c r="L414" s="141"/>
      <c r="M414" s="141"/>
      <c r="N414" s="141"/>
      <c r="O414" s="141"/>
      <c r="P414" s="142"/>
      <c r="Q414" s="143"/>
      <c r="R414" s="6"/>
      <c r="S414" s="6"/>
      <c r="T414" s="6"/>
      <c r="U414" s="6"/>
      <c r="V414" s="6"/>
      <c r="W414" s="6"/>
      <c r="X414" s="6"/>
      <c r="Y414" s="6"/>
      <c r="Z414" s="6"/>
      <c r="AA414" s="6"/>
      <c r="AB414" s="6"/>
      <c r="AC414" s="6"/>
    </row>
    <row r="415" spans="2:29" ht="15.75">
      <c r="B415" s="140"/>
      <c r="C415" s="141"/>
      <c r="D415" s="141"/>
      <c r="E415" s="141"/>
      <c r="F415" s="141"/>
      <c r="G415" s="141"/>
      <c r="H415" s="141"/>
      <c r="I415" s="141"/>
      <c r="J415" s="141"/>
      <c r="K415" s="141"/>
      <c r="L415" s="141"/>
      <c r="M415" s="141"/>
      <c r="N415" s="141"/>
      <c r="O415" s="141"/>
      <c r="P415" s="142"/>
      <c r="Q415" s="143"/>
      <c r="R415" s="6"/>
      <c r="S415" s="6"/>
      <c r="T415" s="6"/>
      <c r="U415" s="6"/>
      <c r="V415" s="6"/>
      <c r="W415" s="6"/>
      <c r="X415" s="6"/>
      <c r="Y415" s="6"/>
      <c r="Z415" s="6"/>
      <c r="AA415" s="6"/>
      <c r="AB415" s="6"/>
      <c r="AC415" s="6"/>
    </row>
    <row r="416" spans="2:29" ht="15.75">
      <c r="B416" s="140"/>
      <c r="C416" s="141"/>
      <c r="D416" s="141"/>
      <c r="E416" s="141"/>
      <c r="F416" s="141"/>
      <c r="G416" s="141"/>
      <c r="H416" s="141"/>
      <c r="I416" s="141"/>
      <c r="J416" s="141"/>
      <c r="K416" s="141"/>
      <c r="L416" s="141"/>
      <c r="M416" s="141"/>
      <c r="N416" s="141"/>
      <c r="O416" s="141"/>
      <c r="P416" s="142"/>
      <c r="Q416" s="143"/>
      <c r="R416" s="6"/>
      <c r="S416" s="6"/>
      <c r="T416" s="6"/>
      <c r="U416" s="6"/>
      <c r="V416" s="6"/>
      <c r="W416" s="6"/>
      <c r="X416" s="6"/>
      <c r="Y416" s="6"/>
      <c r="Z416" s="6"/>
      <c r="AA416" s="6"/>
      <c r="AB416" s="6"/>
      <c r="AC416" s="6"/>
    </row>
    <row r="417" spans="2:29" ht="15.75">
      <c r="B417" s="140"/>
      <c r="C417" s="141"/>
      <c r="D417" s="141"/>
      <c r="E417" s="141"/>
      <c r="F417" s="141"/>
      <c r="G417" s="141"/>
      <c r="H417" s="141"/>
      <c r="I417" s="141"/>
      <c r="J417" s="141"/>
      <c r="K417" s="141"/>
      <c r="L417" s="141"/>
      <c r="M417" s="141"/>
      <c r="N417" s="141"/>
      <c r="O417" s="141"/>
      <c r="P417" s="142"/>
      <c r="Q417" s="143"/>
      <c r="R417" s="6"/>
      <c r="S417" s="6"/>
      <c r="T417" s="6"/>
      <c r="U417" s="6"/>
      <c r="V417" s="6"/>
      <c r="W417" s="6"/>
      <c r="X417" s="6"/>
      <c r="Y417" s="6"/>
      <c r="Z417" s="6"/>
      <c r="AA417" s="6"/>
      <c r="AB417" s="6"/>
      <c r="AC417" s="6"/>
    </row>
    <row r="418" spans="2:29" ht="15.75">
      <c r="B418" s="140"/>
      <c r="C418" s="141"/>
      <c r="D418" s="141"/>
      <c r="E418" s="141"/>
      <c r="F418" s="141"/>
      <c r="G418" s="141"/>
      <c r="H418" s="141"/>
      <c r="I418" s="141"/>
      <c r="J418" s="141"/>
      <c r="K418" s="141"/>
      <c r="L418" s="141"/>
      <c r="M418" s="141"/>
      <c r="N418" s="141"/>
      <c r="O418" s="141"/>
      <c r="P418" s="142"/>
      <c r="Q418" s="143"/>
      <c r="R418" s="6"/>
      <c r="S418" s="6"/>
      <c r="T418" s="6"/>
      <c r="U418" s="6"/>
      <c r="V418" s="6"/>
      <c r="W418" s="6"/>
      <c r="X418" s="6"/>
      <c r="Y418" s="6"/>
      <c r="Z418" s="6"/>
      <c r="AA418" s="6"/>
      <c r="AB418" s="6"/>
      <c r="AC418" s="6"/>
    </row>
    <row r="419" spans="2:29" ht="15.75">
      <c r="B419" s="140"/>
      <c r="C419" s="141"/>
      <c r="D419" s="141"/>
      <c r="E419" s="141"/>
      <c r="F419" s="141"/>
      <c r="G419" s="141"/>
      <c r="H419" s="141"/>
      <c r="I419" s="141"/>
      <c r="J419" s="141"/>
      <c r="K419" s="141"/>
      <c r="L419" s="141"/>
      <c r="M419" s="141"/>
      <c r="N419" s="141"/>
      <c r="O419" s="141"/>
      <c r="P419" s="142"/>
      <c r="Q419" s="143"/>
      <c r="R419" s="6"/>
      <c r="S419" s="6"/>
      <c r="T419" s="6"/>
      <c r="U419" s="6"/>
      <c r="V419" s="6"/>
      <c r="W419" s="6"/>
      <c r="X419" s="6"/>
      <c r="Y419" s="6"/>
      <c r="Z419" s="6"/>
      <c r="AA419" s="6"/>
      <c r="AB419" s="6"/>
      <c r="AC419" s="6"/>
    </row>
    <row r="420" spans="2:29" ht="15.75">
      <c r="B420" s="140"/>
      <c r="C420" s="141"/>
      <c r="D420" s="141"/>
      <c r="E420" s="141"/>
      <c r="F420" s="141"/>
      <c r="G420" s="141"/>
      <c r="H420" s="141"/>
      <c r="I420" s="141"/>
      <c r="J420" s="141"/>
      <c r="K420" s="141"/>
      <c r="L420" s="141"/>
      <c r="M420" s="141"/>
      <c r="N420" s="141"/>
      <c r="O420" s="141"/>
      <c r="P420" s="142"/>
      <c r="Q420" s="143"/>
      <c r="R420" s="6"/>
      <c r="S420" s="6"/>
      <c r="T420" s="6"/>
      <c r="U420" s="6"/>
      <c r="V420" s="6"/>
      <c r="W420" s="6"/>
      <c r="X420" s="6"/>
      <c r="Y420" s="6"/>
      <c r="Z420" s="6"/>
      <c r="AA420" s="6"/>
      <c r="AB420" s="6"/>
      <c r="AC420" s="6"/>
    </row>
    <row r="421" spans="2:29" ht="15.75">
      <c r="B421" s="140"/>
      <c r="C421" s="141"/>
      <c r="D421" s="141"/>
      <c r="E421" s="141"/>
      <c r="F421" s="141"/>
      <c r="G421" s="141"/>
      <c r="H421" s="141"/>
      <c r="I421" s="141"/>
      <c r="J421" s="141"/>
      <c r="K421" s="141"/>
      <c r="L421" s="141"/>
      <c r="M421" s="141"/>
      <c r="N421" s="141"/>
      <c r="O421" s="141"/>
      <c r="P421" s="142"/>
      <c r="Q421" s="143"/>
      <c r="R421" s="6"/>
      <c r="S421" s="6"/>
      <c r="T421" s="6"/>
      <c r="U421" s="6"/>
      <c r="V421" s="6"/>
      <c r="W421" s="6"/>
      <c r="X421" s="6"/>
      <c r="Y421" s="6"/>
      <c r="Z421" s="6"/>
      <c r="AA421" s="6"/>
      <c r="AB421" s="6"/>
      <c r="AC421" s="6"/>
    </row>
    <row r="422" spans="2:29" ht="15.75">
      <c r="B422" s="140"/>
      <c r="C422" s="141"/>
      <c r="D422" s="141"/>
      <c r="E422" s="141"/>
      <c r="F422" s="141"/>
      <c r="G422" s="141"/>
      <c r="H422" s="141"/>
      <c r="I422" s="141"/>
      <c r="J422" s="141"/>
      <c r="K422" s="141"/>
      <c r="L422" s="141"/>
      <c r="M422" s="141"/>
      <c r="N422" s="141"/>
      <c r="O422" s="141"/>
      <c r="P422" s="142"/>
      <c r="Q422" s="143"/>
      <c r="R422" s="6"/>
      <c r="S422" s="6"/>
      <c r="T422" s="6"/>
      <c r="U422" s="6"/>
      <c r="V422" s="6"/>
      <c r="W422" s="6"/>
      <c r="X422" s="6"/>
      <c r="Y422" s="6"/>
      <c r="Z422" s="6"/>
      <c r="AA422" s="6"/>
      <c r="AB422" s="6"/>
      <c r="AC422" s="6"/>
    </row>
    <row r="423" spans="2:29" ht="15.75">
      <c r="B423" s="140"/>
      <c r="C423" s="141"/>
      <c r="D423" s="141"/>
      <c r="E423" s="141"/>
      <c r="F423" s="141"/>
      <c r="G423" s="141"/>
      <c r="H423" s="141"/>
      <c r="I423" s="141"/>
      <c r="J423" s="141"/>
      <c r="K423" s="141"/>
      <c r="L423" s="141"/>
      <c r="M423" s="141"/>
      <c r="N423" s="141"/>
      <c r="O423" s="141"/>
      <c r="P423" s="142"/>
      <c r="Q423" s="143"/>
      <c r="R423" s="6"/>
      <c r="S423" s="6"/>
      <c r="T423" s="6"/>
      <c r="U423" s="6"/>
      <c r="V423" s="6"/>
      <c r="W423" s="6"/>
      <c r="X423" s="6"/>
      <c r="Y423" s="6"/>
      <c r="Z423" s="6"/>
      <c r="AA423" s="6"/>
      <c r="AB423" s="6"/>
      <c r="AC423" s="6"/>
    </row>
    <row r="424" spans="2:29" ht="15.75">
      <c r="B424" s="140"/>
      <c r="C424" s="141"/>
      <c r="D424" s="141"/>
      <c r="E424" s="141"/>
      <c r="F424" s="141"/>
      <c r="G424" s="141"/>
      <c r="H424" s="141"/>
      <c r="I424" s="141"/>
      <c r="J424" s="141"/>
      <c r="K424" s="141"/>
      <c r="L424" s="141"/>
      <c r="M424" s="141"/>
      <c r="N424" s="141"/>
      <c r="O424" s="141"/>
      <c r="P424" s="142"/>
      <c r="Q424" s="143"/>
      <c r="R424" s="6"/>
      <c r="S424" s="6"/>
      <c r="T424" s="6"/>
      <c r="U424" s="6"/>
      <c r="V424" s="6"/>
      <c r="W424" s="6"/>
      <c r="X424" s="6"/>
      <c r="Y424" s="6"/>
      <c r="Z424" s="6"/>
      <c r="AA424" s="6"/>
      <c r="AB424" s="6"/>
      <c r="AC424" s="6"/>
    </row>
    <row r="425" spans="2:29" ht="15.75">
      <c r="B425" s="140"/>
      <c r="C425" s="141"/>
      <c r="D425" s="141"/>
      <c r="E425" s="141"/>
      <c r="F425" s="141"/>
      <c r="G425" s="141"/>
      <c r="H425" s="141"/>
      <c r="I425" s="141"/>
      <c r="J425" s="141"/>
      <c r="K425" s="141"/>
      <c r="L425" s="141"/>
      <c r="M425" s="141"/>
      <c r="N425" s="141"/>
      <c r="O425" s="141"/>
      <c r="P425" s="142"/>
      <c r="Q425" s="143"/>
      <c r="R425" s="6"/>
      <c r="S425" s="6"/>
      <c r="T425" s="6"/>
      <c r="U425" s="6"/>
      <c r="V425" s="6"/>
      <c r="W425" s="6"/>
      <c r="X425" s="6"/>
      <c r="Y425" s="6"/>
      <c r="Z425" s="6"/>
      <c r="AA425" s="6"/>
      <c r="AB425" s="6"/>
      <c r="AC425" s="6"/>
    </row>
    <row r="426" spans="2:29" ht="15.75">
      <c r="B426" s="140"/>
      <c r="C426" s="141"/>
      <c r="D426" s="141"/>
      <c r="E426" s="141"/>
      <c r="F426" s="141"/>
      <c r="G426" s="141"/>
      <c r="H426" s="141"/>
      <c r="I426" s="141"/>
      <c r="J426" s="141"/>
      <c r="K426" s="141"/>
      <c r="L426" s="141"/>
      <c r="M426" s="141"/>
      <c r="N426" s="141"/>
      <c r="O426" s="141"/>
      <c r="P426" s="142"/>
      <c r="Q426" s="143"/>
      <c r="R426" s="6"/>
      <c r="S426" s="6"/>
      <c r="T426" s="6"/>
      <c r="U426" s="6"/>
      <c r="V426" s="6"/>
      <c r="W426" s="6"/>
      <c r="X426" s="6"/>
      <c r="Y426" s="6"/>
      <c r="Z426" s="6"/>
      <c r="AA426" s="6"/>
      <c r="AB426" s="6"/>
      <c r="AC426" s="6"/>
    </row>
    <row r="427" spans="2:29" ht="15.75">
      <c r="B427" s="140"/>
      <c r="C427" s="141"/>
      <c r="D427" s="141"/>
      <c r="E427" s="141"/>
      <c r="F427" s="141"/>
      <c r="G427" s="141"/>
      <c r="H427" s="141"/>
      <c r="I427" s="141"/>
      <c r="J427" s="141"/>
      <c r="K427" s="141"/>
      <c r="L427" s="141"/>
      <c r="M427" s="141"/>
      <c r="N427" s="141"/>
      <c r="O427" s="141"/>
      <c r="P427" s="142"/>
      <c r="Q427" s="143"/>
      <c r="R427" s="6"/>
      <c r="S427" s="6"/>
      <c r="T427" s="6"/>
      <c r="U427" s="6"/>
      <c r="V427" s="6"/>
      <c r="W427" s="6"/>
      <c r="X427" s="6"/>
      <c r="Y427" s="6"/>
      <c r="Z427" s="6"/>
      <c r="AA427" s="6"/>
      <c r="AB427" s="6"/>
      <c r="AC427" s="6"/>
    </row>
    <row r="428" spans="2:29" ht="15.75">
      <c r="B428" s="140"/>
      <c r="C428" s="141"/>
      <c r="D428" s="141"/>
      <c r="E428" s="141"/>
      <c r="F428" s="141"/>
      <c r="G428" s="141"/>
      <c r="H428" s="141"/>
      <c r="I428" s="141"/>
      <c r="J428" s="141"/>
      <c r="K428" s="141"/>
      <c r="L428" s="141"/>
      <c r="M428" s="141"/>
      <c r="N428" s="141"/>
      <c r="O428" s="141"/>
      <c r="P428" s="142"/>
      <c r="Q428" s="143"/>
      <c r="R428" s="6"/>
      <c r="S428" s="6"/>
      <c r="T428" s="6"/>
      <c r="U428" s="6"/>
      <c r="V428" s="6"/>
      <c r="W428" s="6"/>
      <c r="X428" s="6"/>
      <c r="Y428" s="6"/>
      <c r="Z428" s="6"/>
      <c r="AA428" s="6"/>
      <c r="AB428" s="6"/>
      <c r="AC428" s="6"/>
    </row>
    <row r="429" spans="2:29" ht="15.75">
      <c r="B429" s="140"/>
      <c r="C429" s="141"/>
      <c r="D429" s="141"/>
      <c r="E429" s="141"/>
      <c r="F429" s="141"/>
      <c r="G429" s="141"/>
      <c r="H429" s="141"/>
      <c r="I429" s="141"/>
      <c r="J429" s="141"/>
      <c r="K429" s="141"/>
      <c r="L429" s="141"/>
      <c r="M429" s="141"/>
      <c r="N429" s="141"/>
      <c r="O429" s="141"/>
      <c r="P429" s="142"/>
      <c r="Q429" s="143"/>
      <c r="R429" s="6"/>
      <c r="S429" s="6"/>
      <c r="T429" s="6"/>
      <c r="U429" s="6"/>
      <c r="V429" s="6"/>
      <c r="W429" s="6"/>
      <c r="X429" s="6"/>
      <c r="Y429" s="6"/>
      <c r="Z429" s="6"/>
      <c r="AA429" s="6"/>
      <c r="AB429" s="6"/>
      <c r="AC429" s="6"/>
    </row>
    <row r="430" spans="2:29" ht="15.75">
      <c r="B430" s="140"/>
      <c r="C430" s="141"/>
      <c r="D430" s="141"/>
      <c r="E430" s="141"/>
      <c r="F430" s="141"/>
      <c r="G430" s="141"/>
      <c r="H430" s="141"/>
      <c r="I430" s="141"/>
      <c r="J430" s="141"/>
      <c r="K430" s="141"/>
      <c r="L430" s="141"/>
      <c r="M430" s="141"/>
      <c r="N430" s="141"/>
      <c r="O430" s="141"/>
      <c r="P430" s="142"/>
      <c r="Q430" s="143"/>
      <c r="R430" s="6"/>
      <c r="S430" s="6"/>
      <c r="T430" s="6"/>
      <c r="U430" s="6"/>
      <c r="V430" s="6"/>
      <c r="W430" s="6"/>
      <c r="X430" s="6"/>
      <c r="Y430" s="6"/>
      <c r="Z430" s="6"/>
      <c r="AA430" s="6"/>
      <c r="AB430" s="6"/>
      <c r="AC430" s="6"/>
    </row>
    <row r="431" spans="2:29" ht="15.75">
      <c r="B431" s="140"/>
      <c r="C431" s="141"/>
      <c r="D431" s="141"/>
      <c r="E431" s="141"/>
      <c r="F431" s="141"/>
      <c r="G431" s="141"/>
      <c r="H431" s="141"/>
      <c r="I431" s="141"/>
      <c r="J431" s="141"/>
      <c r="K431" s="141"/>
      <c r="L431" s="141"/>
      <c r="M431" s="141"/>
      <c r="N431" s="141"/>
      <c r="O431" s="141"/>
      <c r="P431" s="142"/>
      <c r="Q431" s="143"/>
      <c r="R431" s="6"/>
      <c r="S431" s="6"/>
      <c r="T431" s="6"/>
      <c r="U431" s="6"/>
      <c r="V431" s="6"/>
      <c r="W431" s="6"/>
      <c r="X431" s="6"/>
      <c r="Y431" s="6"/>
      <c r="Z431" s="6"/>
      <c r="AA431" s="6"/>
      <c r="AB431" s="6"/>
      <c r="AC431" s="6"/>
    </row>
    <row r="432" spans="2:29" ht="15.75">
      <c r="B432" s="140"/>
      <c r="C432" s="141"/>
      <c r="D432" s="141"/>
      <c r="E432" s="141"/>
      <c r="F432" s="141"/>
      <c r="G432" s="141"/>
      <c r="H432" s="141"/>
      <c r="I432" s="141"/>
      <c r="J432" s="141"/>
      <c r="K432" s="141"/>
      <c r="L432" s="141"/>
      <c r="M432" s="141"/>
      <c r="N432" s="141"/>
      <c r="O432" s="141"/>
      <c r="P432" s="142"/>
      <c r="Q432" s="143"/>
      <c r="R432" s="6"/>
      <c r="S432" s="6"/>
      <c r="T432" s="6"/>
      <c r="U432" s="6"/>
      <c r="V432" s="6"/>
      <c r="W432" s="6"/>
      <c r="X432" s="6"/>
      <c r="Y432" s="6"/>
      <c r="Z432" s="6"/>
      <c r="AA432" s="6"/>
      <c r="AB432" s="6"/>
      <c r="AC432" s="6"/>
    </row>
    <row r="433" spans="2:29" ht="15.75">
      <c r="B433" s="140"/>
      <c r="C433" s="141"/>
      <c r="D433" s="141"/>
      <c r="E433" s="141"/>
      <c r="F433" s="141"/>
      <c r="G433" s="141"/>
      <c r="H433" s="141"/>
      <c r="I433" s="141"/>
      <c r="J433" s="141"/>
      <c r="K433" s="141"/>
      <c r="L433" s="141"/>
      <c r="M433" s="141"/>
      <c r="N433" s="141"/>
      <c r="O433" s="141"/>
      <c r="P433" s="142"/>
      <c r="Q433" s="143"/>
      <c r="R433" s="6"/>
      <c r="S433" s="6"/>
      <c r="T433" s="6"/>
      <c r="U433" s="6"/>
      <c r="V433" s="6"/>
      <c r="W433" s="6"/>
      <c r="X433" s="6"/>
      <c r="Y433" s="6"/>
      <c r="Z433" s="6"/>
      <c r="AA433" s="6"/>
      <c r="AB433" s="6"/>
      <c r="AC433" s="6"/>
    </row>
    <row r="434" spans="2:29" ht="15.75">
      <c r="B434" s="140"/>
      <c r="C434" s="141"/>
      <c r="D434" s="141"/>
      <c r="E434" s="141"/>
      <c r="F434" s="141"/>
      <c r="G434" s="141"/>
      <c r="H434" s="141"/>
      <c r="I434" s="141"/>
      <c r="J434" s="141"/>
      <c r="K434" s="141"/>
      <c r="L434" s="141"/>
      <c r="M434" s="141"/>
      <c r="N434" s="141"/>
      <c r="O434" s="141"/>
      <c r="P434" s="142"/>
      <c r="Q434" s="143"/>
      <c r="R434" s="6"/>
      <c r="S434" s="6"/>
      <c r="T434" s="6"/>
      <c r="U434" s="6"/>
      <c r="V434" s="6"/>
      <c r="W434" s="6"/>
      <c r="X434" s="6"/>
      <c r="Y434" s="6"/>
      <c r="Z434" s="6"/>
      <c r="AA434" s="6"/>
      <c r="AB434" s="6"/>
      <c r="AC434" s="6"/>
    </row>
    <row r="435" spans="2:29" ht="15.75">
      <c r="B435" s="140"/>
      <c r="C435" s="141"/>
      <c r="D435" s="141"/>
      <c r="E435" s="141"/>
      <c r="F435" s="141"/>
      <c r="G435" s="141"/>
      <c r="H435" s="141"/>
      <c r="I435" s="141"/>
      <c r="J435" s="141"/>
      <c r="K435" s="141"/>
      <c r="L435" s="141"/>
      <c r="M435" s="141"/>
      <c r="N435" s="141"/>
      <c r="O435" s="141"/>
      <c r="P435" s="142"/>
      <c r="Q435" s="143"/>
      <c r="R435" s="6"/>
      <c r="S435" s="6"/>
      <c r="T435" s="6"/>
      <c r="U435" s="6"/>
      <c r="V435" s="6"/>
      <c r="W435" s="6"/>
      <c r="X435" s="6"/>
      <c r="Y435" s="6"/>
      <c r="Z435" s="6"/>
      <c r="AA435" s="6"/>
      <c r="AB435" s="6"/>
      <c r="AC435" s="6"/>
    </row>
    <row r="436" spans="2:29" ht="15.75">
      <c r="B436" s="140"/>
      <c r="C436" s="141"/>
      <c r="D436" s="141"/>
      <c r="E436" s="141"/>
      <c r="F436" s="141"/>
      <c r="G436" s="141"/>
      <c r="H436" s="141"/>
      <c r="I436" s="141"/>
      <c r="J436" s="141"/>
      <c r="K436" s="141"/>
      <c r="L436" s="141"/>
      <c r="M436" s="141"/>
      <c r="N436" s="141"/>
      <c r="O436" s="141"/>
      <c r="P436" s="142"/>
      <c r="Q436" s="143"/>
      <c r="R436" s="6"/>
      <c r="S436" s="6"/>
      <c r="T436" s="6"/>
      <c r="U436" s="6"/>
      <c r="V436" s="6"/>
      <c r="W436" s="6"/>
      <c r="X436" s="6"/>
      <c r="Y436" s="6"/>
      <c r="Z436" s="6"/>
      <c r="AA436" s="6"/>
      <c r="AB436" s="6"/>
      <c r="AC436" s="6"/>
    </row>
    <row r="437" spans="2:29" ht="15.75">
      <c r="B437" s="140"/>
      <c r="C437" s="141"/>
      <c r="D437" s="141"/>
      <c r="E437" s="141"/>
      <c r="F437" s="141"/>
      <c r="G437" s="141"/>
      <c r="H437" s="141"/>
      <c r="I437" s="141"/>
      <c r="J437" s="141"/>
      <c r="K437" s="141"/>
      <c r="L437" s="141"/>
      <c r="M437" s="141"/>
      <c r="N437" s="141"/>
      <c r="O437" s="141"/>
      <c r="P437" s="142"/>
      <c r="Q437" s="143"/>
      <c r="R437" s="6"/>
      <c r="S437" s="6"/>
      <c r="T437" s="6"/>
      <c r="U437" s="6"/>
      <c r="V437" s="6"/>
      <c r="W437" s="6"/>
      <c r="X437" s="6"/>
      <c r="Y437" s="6"/>
      <c r="Z437" s="6"/>
      <c r="AA437" s="6"/>
      <c r="AB437" s="6"/>
      <c r="AC437" s="6"/>
    </row>
    <row r="438" spans="2:29" ht="15.75">
      <c r="B438" s="140"/>
      <c r="C438" s="141"/>
      <c r="D438" s="141"/>
      <c r="E438" s="141"/>
      <c r="F438" s="141"/>
      <c r="G438" s="141"/>
      <c r="H438" s="141"/>
      <c r="I438" s="141"/>
      <c r="J438" s="141"/>
      <c r="K438" s="141"/>
      <c r="L438" s="141"/>
      <c r="M438" s="141"/>
      <c r="N438" s="141"/>
      <c r="O438" s="141"/>
      <c r="P438" s="142"/>
      <c r="Q438" s="143"/>
      <c r="R438" s="6"/>
      <c r="S438" s="6"/>
      <c r="T438" s="6"/>
      <c r="U438" s="6"/>
      <c r="V438" s="6"/>
      <c r="W438" s="6"/>
      <c r="X438" s="6"/>
      <c r="Y438" s="6"/>
      <c r="Z438" s="6"/>
      <c r="AA438" s="6"/>
      <c r="AB438" s="6"/>
      <c r="AC438" s="6"/>
    </row>
    <row r="439" spans="2:29" ht="15.75">
      <c r="B439" s="140"/>
      <c r="C439" s="141"/>
      <c r="D439" s="141"/>
      <c r="E439" s="141"/>
      <c r="F439" s="141"/>
      <c r="G439" s="141"/>
      <c r="H439" s="141"/>
      <c r="I439" s="141"/>
      <c r="J439" s="141"/>
      <c r="K439" s="141"/>
      <c r="L439" s="141"/>
      <c r="M439" s="141"/>
      <c r="N439" s="141"/>
      <c r="O439" s="141"/>
      <c r="P439" s="142"/>
      <c r="Q439" s="143"/>
      <c r="R439" s="6"/>
      <c r="S439" s="6"/>
      <c r="T439" s="6"/>
      <c r="U439" s="6"/>
      <c r="V439" s="6"/>
      <c r="W439" s="6"/>
      <c r="X439" s="6"/>
      <c r="Y439" s="6"/>
      <c r="Z439" s="6"/>
      <c r="AA439" s="6"/>
      <c r="AB439" s="6"/>
      <c r="AC439" s="6"/>
    </row>
    <row r="440" spans="2:29" ht="15.75">
      <c r="B440" s="140"/>
      <c r="C440" s="141"/>
      <c r="D440" s="141"/>
      <c r="E440" s="141"/>
      <c r="F440" s="141"/>
      <c r="G440" s="141"/>
      <c r="H440" s="141"/>
      <c r="I440" s="141"/>
      <c r="J440" s="141"/>
      <c r="K440" s="141"/>
      <c r="L440" s="141"/>
      <c r="M440" s="141"/>
      <c r="N440" s="141"/>
      <c r="O440" s="141"/>
      <c r="P440" s="142"/>
      <c r="Q440" s="143"/>
      <c r="R440" s="6"/>
      <c r="S440" s="6"/>
      <c r="T440" s="6"/>
      <c r="U440" s="6"/>
      <c r="V440" s="6"/>
      <c r="W440" s="6"/>
      <c r="X440" s="6"/>
      <c r="Y440" s="6"/>
      <c r="Z440" s="6"/>
      <c r="AA440" s="6"/>
      <c r="AB440" s="6"/>
      <c r="AC440" s="6"/>
    </row>
    <row r="441" spans="2:29" ht="15.75">
      <c r="B441" s="140"/>
      <c r="C441" s="141"/>
      <c r="D441" s="141"/>
      <c r="E441" s="141"/>
      <c r="F441" s="141"/>
      <c r="G441" s="141"/>
      <c r="H441" s="141"/>
      <c r="I441" s="141"/>
      <c r="J441" s="141"/>
      <c r="K441" s="141"/>
      <c r="L441" s="141"/>
      <c r="M441" s="141"/>
      <c r="N441" s="141"/>
      <c r="O441" s="141"/>
      <c r="P441" s="142"/>
      <c r="Q441" s="143"/>
      <c r="R441" s="6"/>
      <c r="S441" s="6"/>
      <c r="T441" s="6"/>
      <c r="U441" s="6"/>
      <c r="V441" s="6"/>
      <c r="W441" s="6"/>
      <c r="X441" s="6"/>
      <c r="Y441" s="6"/>
      <c r="Z441" s="6"/>
      <c r="AA441" s="6"/>
      <c r="AB441" s="6"/>
      <c r="AC441" s="6"/>
    </row>
    <row r="442" spans="2:29" ht="15.75">
      <c r="B442" s="140"/>
      <c r="C442" s="141"/>
      <c r="D442" s="141"/>
      <c r="E442" s="141"/>
      <c r="F442" s="141"/>
      <c r="G442" s="141"/>
      <c r="H442" s="141"/>
      <c r="I442" s="141"/>
      <c r="J442" s="141"/>
      <c r="K442" s="141"/>
      <c r="L442" s="141"/>
      <c r="M442" s="141"/>
      <c r="N442" s="141"/>
      <c r="O442" s="141"/>
      <c r="P442" s="142"/>
      <c r="Q442" s="143"/>
      <c r="R442" s="6"/>
      <c r="S442" s="6"/>
      <c r="T442" s="6"/>
      <c r="U442" s="6"/>
      <c r="V442" s="6"/>
      <c r="W442" s="6"/>
      <c r="X442" s="6"/>
      <c r="Y442" s="6"/>
      <c r="Z442" s="6"/>
      <c r="AA442" s="6"/>
      <c r="AB442" s="6"/>
      <c r="AC442" s="6"/>
    </row>
    <row r="443" spans="2:29" ht="15.75">
      <c r="B443" s="140"/>
      <c r="C443" s="141"/>
      <c r="D443" s="141"/>
      <c r="E443" s="141"/>
      <c r="F443" s="141"/>
      <c r="G443" s="141"/>
      <c r="H443" s="141"/>
      <c r="I443" s="141"/>
      <c r="J443" s="141"/>
      <c r="K443" s="141"/>
      <c r="L443" s="141"/>
      <c r="M443" s="141"/>
      <c r="N443" s="141"/>
      <c r="O443" s="141"/>
      <c r="P443" s="142"/>
      <c r="Q443" s="143"/>
      <c r="R443" s="6"/>
      <c r="S443" s="6"/>
      <c r="T443" s="6"/>
      <c r="U443" s="6"/>
      <c r="V443" s="6"/>
      <c r="W443" s="6"/>
      <c r="X443" s="6"/>
      <c r="Y443" s="6"/>
      <c r="Z443" s="6"/>
      <c r="AA443" s="6"/>
      <c r="AB443" s="6"/>
      <c r="AC443" s="6"/>
    </row>
    <row r="444" spans="2:29" ht="15.75">
      <c r="B444"/>
      <c r="C444"/>
      <c r="D444"/>
      <c r="E444"/>
      <c r="F444"/>
      <c r="G444"/>
      <c r="H444" s="141"/>
      <c r="I444" s="141"/>
      <c r="J444"/>
      <c r="K444"/>
      <c r="L444"/>
      <c r="M444"/>
      <c r="N444" s="144"/>
      <c r="O444"/>
      <c r="P444" s="145"/>
      <c r="Q444" s="146"/>
      <c r="R444"/>
      <c r="S444"/>
      <c r="T444"/>
      <c r="U444"/>
      <c r="V444"/>
      <c r="W444"/>
      <c r="X444"/>
      <c r="Y444"/>
      <c r="Z444"/>
      <c r="AA444"/>
      <c r="AB444"/>
      <c r="AC444"/>
    </row>
  </sheetData>
  <autoFilter ref="B2:Q152"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96">
    <mergeCell ref="B155:M155"/>
    <mergeCell ref="B7:Q7"/>
    <mergeCell ref="B8:B19"/>
    <mergeCell ref="P8:P19"/>
    <mergeCell ref="Q8:Q19"/>
    <mergeCell ref="B20:B21"/>
    <mergeCell ref="P20:P21"/>
    <mergeCell ref="Q20:Q21"/>
    <mergeCell ref="B22:B24"/>
    <mergeCell ref="P22:P24"/>
    <mergeCell ref="Q22:Q24"/>
    <mergeCell ref="B26:Q26"/>
    <mergeCell ref="B27:B37"/>
    <mergeCell ref="P27:P37"/>
    <mergeCell ref="Q27:Q37"/>
    <mergeCell ref="B52:P52"/>
    <mergeCell ref="B6:Q6"/>
    <mergeCell ref="B1:AC1"/>
    <mergeCell ref="B2:Q3"/>
    <mergeCell ref="R3:U3"/>
    <mergeCell ref="B4:B5"/>
    <mergeCell ref="C4:C5"/>
    <mergeCell ref="D4:D5"/>
    <mergeCell ref="E4:E5"/>
    <mergeCell ref="F4:F5"/>
    <mergeCell ref="G4:G5"/>
    <mergeCell ref="H4:M4"/>
    <mergeCell ref="N4:N5"/>
    <mergeCell ref="O4:O5"/>
    <mergeCell ref="P4:P5"/>
    <mergeCell ref="Q4:Q5"/>
    <mergeCell ref="B48:B50"/>
    <mergeCell ref="P48:P50"/>
    <mergeCell ref="Q48:Q50"/>
    <mergeCell ref="B38:B41"/>
    <mergeCell ref="P38:P41"/>
    <mergeCell ref="Q38:Q41"/>
    <mergeCell ref="B43:Q43"/>
    <mergeCell ref="B44:B47"/>
    <mergeCell ref="P44:P47"/>
    <mergeCell ref="Q44:Q47"/>
    <mergeCell ref="D54:D57"/>
    <mergeCell ref="B61:B69"/>
    <mergeCell ref="P61:P69"/>
    <mergeCell ref="Q61:Q69"/>
    <mergeCell ref="B53:B60"/>
    <mergeCell ref="P53:P60"/>
    <mergeCell ref="Q53:Q60"/>
    <mergeCell ref="B86:Q86"/>
    <mergeCell ref="B87:B92"/>
    <mergeCell ref="P87:P92"/>
    <mergeCell ref="B118:P119"/>
    <mergeCell ref="B120:P120"/>
    <mergeCell ref="P102:P108"/>
    <mergeCell ref="Q102:Q108"/>
    <mergeCell ref="B111:Q111"/>
    <mergeCell ref="B112:B116"/>
    <mergeCell ref="P112:P116"/>
    <mergeCell ref="Q112:Q116"/>
    <mergeCell ref="B70:B75"/>
    <mergeCell ref="P70:P75"/>
    <mergeCell ref="Q70:Q75"/>
    <mergeCell ref="B76:B84"/>
    <mergeCell ref="P76:P84"/>
    <mergeCell ref="Q76:Q84"/>
    <mergeCell ref="B125:B129"/>
    <mergeCell ref="P125:P129"/>
    <mergeCell ref="Q125:Q129"/>
    <mergeCell ref="Q87:Q92"/>
    <mergeCell ref="B93:B96"/>
    <mergeCell ref="P93:P96"/>
    <mergeCell ref="Q93:Q96"/>
    <mergeCell ref="B98:Q98"/>
    <mergeCell ref="B99:B101"/>
    <mergeCell ref="P99:P101"/>
    <mergeCell ref="Q99:Q101"/>
    <mergeCell ref="B121:P121"/>
    <mergeCell ref="B122:B124"/>
    <mergeCell ref="P122:P124"/>
    <mergeCell ref="Q122:Q124"/>
    <mergeCell ref="B102:B108"/>
    <mergeCell ref="B146:B149"/>
    <mergeCell ref="P146:P149"/>
    <mergeCell ref="Q146:Q149"/>
    <mergeCell ref="Q135:Q137"/>
    <mergeCell ref="B139:Q139"/>
    <mergeCell ref="B140:B143"/>
    <mergeCell ref="P140:P143"/>
    <mergeCell ref="Q140:Q143"/>
    <mergeCell ref="B145:Q145"/>
    <mergeCell ref="B131:P131"/>
    <mergeCell ref="B132:B134"/>
    <mergeCell ref="P132:P134"/>
    <mergeCell ref="Q132:Q134"/>
    <mergeCell ref="B135:B137"/>
    <mergeCell ref="P135:P1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3"/>
  <sheetViews>
    <sheetView zoomScale="60" zoomScaleNormal="60" workbookViewId="0">
      <selection activeCell="D19" sqref="D19"/>
    </sheetView>
  </sheetViews>
  <sheetFormatPr defaultColWidth="12.42578125" defaultRowHeight="15"/>
  <cols>
    <col min="1" max="1" width="19" customWidth="1"/>
    <col min="2" max="2" width="43" customWidth="1"/>
    <col min="3" max="3" width="15.42578125" customWidth="1"/>
    <col min="4" max="5" width="8.42578125" customWidth="1"/>
    <col min="6" max="6" width="15.42578125" customWidth="1"/>
    <col min="7" max="7" width="17.42578125" customWidth="1"/>
    <col min="8" max="8" width="14.85546875" customWidth="1"/>
    <col min="9" max="10" width="17.42578125" customWidth="1"/>
    <col min="11" max="11" width="14.140625" customWidth="1"/>
    <col min="12" max="12" width="12" customWidth="1"/>
    <col min="13" max="13" width="24.42578125" customWidth="1"/>
    <col min="14" max="14" width="20.85546875" customWidth="1"/>
    <col min="15" max="15" width="39.85546875" customWidth="1"/>
    <col min="16" max="16" width="36.140625" customWidth="1"/>
    <col min="17" max="18" width="8.42578125" hidden="1" customWidth="1"/>
    <col min="19" max="19" width="15.42578125" hidden="1" customWidth="1"/>
    <col min="20" max="28" width="8.42578125" customWidth="1"/>
  </cols>
  <sheetData>
    <row r="1" spans="1:30" s="5" customFormat="1" ht="15.75">
      <c r="A1" s="1119" t="s">
        <v>673</v>
      </c>
      <c r="B1" s="1146"/>
      <c r="C1" s="1146"/>
      <c r="D1" s="1146"/>
      <c r="E1" s="1146"/>
      <c r="F1" s="1146"/>
      <c r="G1" s="1146"/>
      <c r="H1" s="1146"/>
      <c r="I1" s="1146"/>
      <c r="J1" s="1146"/>
      <c r="K1" s="1146"/>
      <c r="L1" s="1146"/>
      <c r="M1" s="1146"/>
      <c r="N1" s="1146"/>
      <c r="O1" s="1146"/>
      <c r="P1" s="1146"/>
      <c r="Q1" s="6"/>
      <c r="R1" s="6"/>
      <c r="S1" s="6"/>
      <c r="T1" s="6"/>
      <c r="U1" s="6"/>
      <c r="V1" s="6"/>
      <c r="W1" s="6"/>
      <c r="X1" s="6"/>
      <c r="Y1" s="6"/>
      <c r="Z1" s="6"/>
      <c r="AA1" s="6"/>
      <c r="AB1" s="6"/>
    </row>
    <row r="2" spans="1:30" s="5" customFormat="1" ht="19.5" thickBot="1">
      <c r="A2" s="1146"/>
      <c r="B2" s="1146"/>
      <c r="C2" s="1146"/>
      <c r="D2" s="1146"/>
      <c r="E2" s="1146"/>
      <c r="F2" s="1146"/>
      <c r="G2" s="1146"/>
      <c r="H2" s="1146"/>
      <c r="I2" s="1146"/>
      <c r="J2" s="1146"/>
      <c r="K2" s="1146"/>
      <c r="L2" s="1146"/>
      <c r="M2" s="1146"/>
      <c r="N2" s="1146"/>
      <c r="O2" s="1146"/>
      <c r="P2" s="1146"/>
      <c r="Q2" s="1147"/>
      <c r="R2" s="1147"/>
      <c r="S2" s="1147"/>
      <c r="T2" s="1147"/>
      <c r="U2" s="6"/>
      <c r="V2" s="6"/>
      <c r="W2" s="6"/>
      <c r="X2" s="6"/>
      <c r="Y2" s="6"/>
      <c r="Z2" s="6"/>
      <c r="AA2" s="6"/>
      <c r="AB2" s="6"/>
    </row>
    <row r="3" spans="1:30" ht="18" customHeight="1">
      <c r="A3" s="1221" t="s">
        <v>406</v>
      </c>
      <c r="B3" s="1178" t="s">
        <v>407</v>
      </c>
      <c r="C3" s="1178" t="s">
        <v>82</v>
      </c>
      <c r="D3" s="1178" t="s">
        <v>83</v>
      </c>
      <c r="E3" s="1178" t="s">
        <v>84</v>
      </c>
      <c r="F3" s="1178" t="s">
        <v>408</v>
      </c>
      <c r="G3" s="1207" t="s">
        <v>409</v>
      </c>
      <c r="H3" s="1208"/>
      <c r="I3" s="1208"/>
      <c r="J3" s="1208"/>
      <c r="K3" s="1208"/>
      <c r="L3" s="1209"/>
      <c r="M3" s="1153" t="s">
        <v>665</v>
      </c>
      <c r="N3" s="1153" t="s">
        <v>664</v>
      </c>
      <c r="O3" s="1153" t="s">
        <v>411</v>
      </c>
      <c r="P3" s="1153" t="s">
        <v>414</v>
      </c>
      <c r="Q3" s="1153" t="s">
        <v>0</v>
      </c>
      <c r="R3" s="1210" t="s">
        <v>35</v>
      </c>
      <c r="S3" s="1219"/>
      <c r="T3" s="3"/>
      <c r="U3" s="4"/>
      <c r="V3" s="4"/>
      <c r="W3" s="4"/>
      <c r="X3" s="4"/>
      <c r="Y3" s="4"/>
      <c r="Z3" s="4"/>
      <c r="AA3" s="4"/>
      <c r="AB3" s="4"/>
    </row>
    <row r="4" spans="1:30" s="5" customFormat="1" ht="108" customHeight="1">
      <c r="A4" s="1222"/>
      <c r="B4" s="1179"/>
      <c r="C4" s="1179"/>
      <c r="D4" s="1179"/>
      <c r="E4" s="1179"/>
      <c r="F4" s="1179"/>
      <c r="G4" s="8" t="s">
        <v>410</v>
      </c>
      <c r="H4" s="8" t="s">
        <v>87</v>
      </c>
      <c r="I4" s="8" t="s">
        <v>88</v>
      </c>
      <c r="J4" s="324" t="s">
        <v>89</v>
      </c>
      <c r="K4" s="8" t="s">
        <v>90</v>
      </c>
      <c r="L4" s="8" t="s">
        <v>91</v>
      </c>
      <c r="M4" s="1153"/>
      <c r="N4" s="1153"/>
      <c r="O4" s="1153"/>
      <c r="P4" s="1153"/>
      <c r="Q4" s="1153"/>
      <c r="R4" s="1211"/>
      <c r="S4" s="1220"/>
      <c r="T4" s="7"/>
      <c r="U4" s="7"/>
      <c r="V4" s="7"/>
      <c r="W4" s="7"/>
      <c r="X4" s="7"/>
      <c r="Y4" s="7"/>
      <c r="Z4" s="7"/>
      <c r="AA4" s="7"/>
      <c r="AB4" s="7"/>
      <c r="AC4" s="7"/>
      <c r="AD4" s="7"/>
    </row>
    <row r="5" spans="1:30" ht="37.5" customHeight="1">
      <c r="A5" s="1212" t="s">
        <v>415</v>
      </c>
      <c r="B5" s="1213"/>
      <c r="C5" s="1213"/>
      <c r="D5" s="1213"/>
      <c r="E5" s="1213"/>
      <c r="F5" s="1213"/>
      <c r="G5" s="1213"/>
      <c r="H5" s="1213"/>
      <c r="I5" s="1213"/>
      <c r="J5" s="1213"/>
      <c r="K5" s="1213"/>
      <c r="L5" s="1213"/>
      <c r="M5" s="1213"/>
      <c r="N5" s="1213"/>
      <c r="O5" s="1213"/>
      <c r="P5" s="1213"/>
      <c r="Q5" s="1213"/>
      <c r="R5" s="1213"/>
      <c r="S5" s="1214"/>
      <c r="T5" s="3"/>
      <c r="U5" s="4"/>
      <c r="V5" s="4"/>
      <c r="W5" s="4"/>
      <c r="X5" s="4"/>
      <c r="Y5" s="4"/>
      <c r="Z5" s="4"/>
      <c r="AA5" s="4"/>
      <c r="AB5" s="4"/>
    </row>
    <row r="6" spans="1:30" ht="55.35" customHeight="1">
      <c r="A6" s="1212" t="s">
        <v>416</v>
      </c>
      <c r="B6" s="1213"/>
      <c r="C6" s="1213"/>
      <c r="D6" s="1213"/>
      <c r="E6" s="1213"/>
      <c r="F6" s="1213"/>
      <c r="G6" s="1213"/>
      <c r="H6" s="1213"/>
      <c r="I6" s="1213"/>
      <c r="J6" s="1213"/>
      <c r="K6" s="1213"/>
      <c r="L6" s="1213"/>
      <c r="M6" s="1213"/>
      <c r="N6" s="1213"/>
      <c r="O6" s="1213"/>
      <c r="P6" s="1213"/>
      <c r="Q6" s="1213"/>
      <c r="R6" s="1213"/>
      <c r="S6" s="1214"/>
      <c r="T6" s="3"/>
      <c r="U6" s="4"/>
      <c r="V6" s="4"/>
      <c r="W6" s="4"/>
      <c r="X6" s="4"/>
      <c r="Y6" s="4"/>
      <c r="Z6" s="4"/>
      <c r="AA6" s="4"/>
      <c r="AB6" s="4"/>
    </row>
    <row r="7" spans="1:30" ht="150">
      <c r="A7" s="1182" t="s">
        <v>417</v>
      </c>
      <c r="B7" s="166" t="s">
        <v>418</v>
      </c>
      <c r="C7" s="166" t="s">
        <v>419</v>
      </c>
      <c r="D7" s="310">
        <v>2025</v>
      </c>
      <c r="E7" s="310" t="s">
        <v>421</v>
      </c>
      <c r="F7" s="311">
        <f t="shared" ref="F7:F31" si="0">SUM(G7:L7)</f>
        <v>400000</v>
      </c>
      <c r="G7" s="314"/>
      <c r="H7" s="311">
        <v>200000</v>
      </c>
      <c r="I7" s="311"/>
      <c r="J7" s="311">
        <v>200000</v>
      </c>
      <c r="K7" s="310"/>
      <c r="L7" s="319"/>
      <c r="M7" s="166" t="s">
        <v>662</v>
      </c>
      <c r="N7" s="166" t="s">
        <v>422</v>
      </c>
      <c r="O7" s="1217" t="s">
        <v>423</v>
      </c>
      <c r="P7" s="1171" t="s">
        <v>424</v>
      </c>
      <c r="Q7" s="166"/>
      <c r="R7" s="166"/>
      <c r="S7" s="285">
        <v>394</v>
      </c>
      <c r="T7" s="3"/>
      <c r="U7" s="4"/>
      <c r="V7" s="4"/>
      <c r="W7" s="4"/>
      <c r="X7" s="4"/>
      <c r="Y7" s="4"/>
      <c r="Z7" s="4"/>
      <c r="AA7" s="4"/>
      <c r="AB7" s="4"/>
    </row>
    <row r="8" spans="1:30" ht="120">
      <c r="A8" s="1182"/>
      <c r="B8" s="166" t="s">
        <v>420</v>
      </c>
      <c r="C8" s="166" t="s">
        <v>36</v>
      </c>
      <c r="D8" s="317">
        <v>2025</v>
      </c>
      <c r="E8" s="310">
        <v>2029</v>
      </c>
      <c r="F8" s="311">
        <f t="shared" si="0"/>
        <v>10800000</v>
      </c>
      <c r="G8" s="311"/>
      <c r="H8" s="311">
        <v>9000000</v>
      </c>
      <c r="I8" s="311"/>
      <c r="J8" s="311">
        <f>H8*(20/100)</f>
        <v>1800000</v>
      </c>
      <c r="K8" s="310"/>
      <c r="L8" s="310"/>
      <c r="M8" s="166" t="s">
        <v>426</v>
      </c>
      <c r="N8" s="166" t="s">
        <v>425</v>
      </c>
      <c r="O8" s="1172"/>
      <c r="P8" s="1172"/>
      <c r="Q8" s="170"/>
      <c r="R8" s="166"/>
      <c r="S8" s="286"/>
      <c r="T8" s="3"/>
      <c r="U8" s="4"/>
      <c r="V8" s="4"/>
      <c r="W8" s="4"/>
      <c r="X8" s="4"/>
      <c r="Y8" s="4"/>
      <c r="Z8" s="4"/>
      <c r="AA8" s="4"/>
      <c r="AB8" s="4"/>
    </row>
    <row r="9" spans="1:30" ht="166.5">
      <c r="A9" s="1215"/>
      <c r="B9" s="166" t="s">
        <v>666</v>
      </c>
      <c r="C9" s="166" t="s">
        <v>434</v>
      </c>
      <c r="D9" s="317">
        <v>2025</v>
      </c>
      <c r="E9" s="310">
        <v>2026</v>
      </c>
      <c r="F9" s="311">
        <f t="shared" si="0"/>
        <v>240000</v>
      </c>
      <c r="G9" s="311"/>
      <c r="H9" s="311">
        <v>200000</v>
      </c>
      <c r="I9" s="311"/>
      <c r="J9" s="311">
        <f>H9*(20/100)</f>
        <v>40000</v>
      </c>
      <c r="K9" s="310"/>
      <c r="L9" s="310"/>
      <c r="M9" s="166" t="s">
        <v>427</v>
      </c>
      <c r="N9" s="171"/>
      <c r="O9" s="1173"/>
      <c r="P9" s="1173"/>
      <c r="Q9" s="170"/>
      <c r="R9" s="166"/>
      <c r="S9" s="286"/>
      <c r="T9" s="3"/>
      <c r="U9" s="4"/>
      <c r="V9" s="4"/>
      <c r="W9" s="4"/>
      <c r="X9" s="4"/>
      <c r="Y9" s="4"/>
      <c r="Z9" s="4"/>
      <c r="AA9" s="4"/>
      <c r="AB9" s="4"/>
    </row>
    <row r="10" spans="1:30" ht="165">
      <c r="A10" s="1216" t="s">
        <v>435</v>
      </c>
      <c r="B10" s="166" t="s">
        <v>436</v>
      </c>
      <c r="C10" s="166" t="s">
        <v>37</v>
      </c>
      <c r="D10" s="310">
        <v>2025</v>
      </c>
      <c r="E10" s="310">
        <v>2027</v>
      </c>
      <c r="F10" s="311">
        <f t="shared" si="0"/>
        <v>720000</v>
      </c>
      <c r="G10" s="321"/>
      <c r="H10" s="321">
        <v>600000</v>
      </c>
      <c r="I10" s="311"/>
      <c r="J10" s="311">
        <f>H10*(20/100)</f>
        <v>120000</v>
      </c>
      <c r="K10" s="310"/>
      <c r="L10" s="310"/>
      <c r="M10" s="166" t="s">
        <v>429</v>
      </c>
      <c r="N10" s="166" t="s">
        <v>428</v>
      </c>
      <c r="O10" s="1171" t="s">
        <v>430</v>
      </c>
      <c r="P10" s="1218">
        <v>1</v>
      </c>
      <c r="Q10" s="166"/>
      <c r="R10" s="166"/>
      <c r="S10" s="285" t="s">
        <v>38</v>
      </c>
      <c r="T10" s="3"/>
      <c r="U10" s="4"/>
      <c r="V10" s="4"/>
      <c r="W10" s="4"/>
      <c r="X10" s="4"/>
      <c r="Y10" s="4"/>
      <c r="Z10" s="4"/>
      <c r="AA10" s="4"/>
      <c r="AB10" s="4"/>
    </row>
    <row r="11" spans="1:30" ht="180">
      <c r="A11" s="1183"/>
      <c r="B11" s="166" t="s">
        <v>667</v>
      </c>
      <c r="C11" s="166" t="s">
        <v>37</v>
      </c>
      <c r="D11" s="310">
        <v>2027</v>
      </c>
      <c r="E11" s="310">
        <v>2028</v>
      </c>
      <c r="F11" s="311">
        <f t="shared" si="0"/>
        <v>0</v>
      </c>
      <c r="G11" s="311"/>
      <c r="H11" s="311"/>
      <c r="I11" s="311"/>
      <c r="J11" s="311"/>
      <c r="K11" s="310"/>
      <c r="L11" s="310"/>
      <c r="M11" s="166" t="s">
        <v>431</v>
      </c>
      <c r="N11" s="166" t="s">
        <v>431</v>
      </c>
      <c r="O11" s="1172"/>
      <c r="P11" s="1172"/>
      <c r="Q11" s="166"/>
      <c r="R11" s="166"/>
      <c r="S11" s="285" t="s">
        <v>39</v>
      </c>
      <c r="T11" s="3"/>
      <c r="U11" s="4"/>
      <c r="V11" s="4"/>
      <c r="W11" s="4"/>
      <c r="X11" s="4"/>
      <c r="Y11" s="4"/>
      <c r="Z11" s="4"/>
      <c r="AA11" s="4"/>
      <c r="AB11" s="4"/>
    </row>
    <row r="12" spans="1:30" ht="150">
      <c r="A12" s="1215"/>
      <c r="B12" s="166" t="s">
        <v>437</v>
      </c>
      <c r="C12" s="166" t="s">
        <v>40</v>
      </c>
      <c r="D12" s="310">
        <v>2025</v>
      </c>
      <c r="E12" s="310">
        <v>2030</v>
      </c>
      <c r="F12" s="311">
        <f t="shared" si="0"/>
        <v>1800000</v>
      </c>
      <c r="G12" s="311">
        <v>1500000</v>
      </c>
      <c r="H12" s="311"/>
      <c r="I12" s="311"/>
      <c r="J12" s="311">
        <f>G12*(20/100)</f>
        <v>300000</v>
      </c>
      <c r="K12" s="310"/>
      <c r="L12" s="310"/>
      <c r="M12" s="166" t="s">
        <v>432</v>
      </c>
      <c r="N12" s="166" t="s">
        <v>433</v>
      </c>
      <c r="O12" s="1173"/>
      <c r="P12" s="1173"/>
      <c r="Q12" s="166" t="s">
        <v>41</v>
      </c>
      <c r="R12" s="166"/>
      <c r="S12" s="285" t="s">
        <v>42</v>
      </c>
      <c r="T12" s="3"/>
      <c r="U12" s="4"/>
      <c r="V12" s="4"/>
      <c r="W12" s="4"/>
      <c r="X12" s="4"/>
      <c r="Y12" s="4"/>
      <c r="Z12" s="4"/>
      <c r="AA12" s="4"/>
      <c r="AB12" s="4"/>
    </row>
    <row r="13" spans="1:30" ht="180">
      <c r="A13" s="1174" t="s">
        <v>447</v>
      </c>
      <c r="B13" s="166" t="s">
        <v>438</v>
      </c>
      <c r="C13" s="171" t="s">
        <v>43</v>
      </c>
      <c r="D13" s="310">
        <v>2025</v>
      </c>
      <c r="E13" s="310">
        <v>2027</v>
      </c>
      <c r="F13" s="311">
        <f t="shared" si="0"/>
        <v>120000</v>
      </c>
      <c r="G13" s="311">
        <v>100000</v>
      </c>
      <c r="H13" s="311"/>
      <c r="I13" s="311"/>
      <c r="J13" s="311">
        <f>G13*(20/100)</f>
        <v>20000</v>
      </c>
      <c r="K13" s="310"/>
      <c r="L13" s="310"/>
      <c r="M13" s="166" t="s">
        <v>439</v>
      </c>
      <c r="N13" s="166" t="s">
        <v>422</v>
      </c>
      <c r="O13" s="1171" t="s">
        <v>440</v>
      </c>
      <c r="P13" s="1171" t="s">
        <v>441</v>
      </c>
      <c r="Q13" s="166"/>
      <c r="R13" s="166"/>
      <c r="S13" s="285" t="s">
        <v>44</v>
      </c>
      <c r="T13" s="3"/>
      <c r="U13" s="4"/>
      <c r="V13" s="4"/>
      <c r="W13" s="4"/>
      <c r="X13" s="4"/>
      <c r="Y13" s="4"/>
      <c r="Z13" s="4"/>
      <c r="AA13" s="4"/>
      <c r="AB13" s="4"/>
    </row>
    <row r="14" spans="1:30" ht="150">
      <c r="A14" s="1175"/>
      <c r="B14" s="166" t="s">
        <v>446</v>
      </c>
      <c r="C14" s="166" t="s">
        <v>45</v>
      </c>
      <c r="D14" s="310">
        <v>2025</v>
      </c>
      <c r="E14" s="310">
        <v>2030</v>
      </c>
      <c r="F14" s="311">
        <f t="shared" si="0"/>
        <v>42600000</v>
      </c>
      <c r="G14" s="311">
        <v>8400000</v>
      </c>
      <c r="H14" s="311"/>
      <c r="I14" s="311">
        <v>28500000</v>
      </c>
      <c r="J14" s="311">
        <f>I14*(20/100)</f>
        <v>5700000</v>
      </c>
      <c r="K14" s="310"/>
      <c r="L14" s="310"/>
      <c r="M14" s="166" t="s">
        <v>445</v>
      </c>
      <c r="N14" s="166" t="s">
        <v>442</v>
      </c>
      <c r="O14" s="1172"/>
      <c r="P14" s="1172"/>
      <c r="Q14" s="166"/>
      <c r="R14" s="166"/>
      <c r="S14" s="285" t="s">
        <v>46</v>
      </c>
      <c r="T14" s="3"/>
      <c r="U14" s="4"/>
      <c r="V14" s="4"/>
      <c r="W14" s="4"/>
      <c r="X14" s="4"/>
      <c r="Y14" s="4"/>
      <c r="Z14" s="4"/>
      <c r="AA14" s="4"/>
      <c r="AB14" s="4"/>
    </row>
    <row r="15" spans="1:30" ht="120">
      <c r="A15" s="1175"/>
      <c r="B15" s="166" t="s">
        <v>657</v>
      </c>
      <c r="C15" s="166" t="s">
        <v>45</v>
      </c>
      <c r="D15" s="310">
        <v>2025</v>
      </c>
      <c r="E15" s="310">
        <v>2030</v>
      </c>
      <c r="F15" s="311">
        <f t="shared" si="0"/>
        <v>200000</v>
      </c>
      <c r="G15" s="321"/>
      <c r="H15" s="321"/>
      <c r="I15" s="321"/>
      <c r="J15" s="321"/>
      <c r="K15" s="322"/>
      <c r="L15" s="323">
        <v>200000</v>
      </c>
      <c r="M15" s="174" t="s">
        <v>444</v>
      </c>
      <c r="N15" s="166" t="s">
        <v>443</v>
      </c>
      <c r="O15" s="1172"/>
      <c r="P15" s="1172"/>
      <c r="Q15" s="166" t="s">
        <v>47</v>
      </c>
      <c r="R15" s="166"/>
      <c r="S15" s="285">
        <v>404</v>
      </c>
      <c r="T15" s="3"/>
      <c r="U15" s="4"/>
      <c r="V15" s="4"/>
      <c r="W15" s="4"/>
      <c r="X15" s="4"/>
      <c r="Y15" s="4"/>
      <c r="Z15" s="4"/>
      <c r="AA15" s="4"/>
      <c r="AB15" s="4"/>
    </row>
    <row r="16" spans="1:30" ht="90">
      <c r="A16" s="1175"/>
      <c r="B16" s="166" t="s">
        <v>448</v>
      </c>
      <c r="C16" s="166" t="s">
        <v>45</v>
      </c>
      <c r="D16" s="310">
        <v>2025</v>
      </c>
      <c r="E16" s="310">
        <v>2030</v>
      </c>
      <c r="F16" s="311">
        <f t="shared" si="0"/>
        <v>360000</v>
      </c>
      <c r="G16" s="321">
        <v>300000</v>
      </c>
      <c r="H16" s="321"/>
      <c r="I16" s="321"/>
      <c r="J16" s="321">
        <f>G16*(20/100)</f>
        <v>60000</v>
      </c>
      <c r="K16" s="322"/>
      <c r="L16" s="322"/>
      <c r="M16" s="174" t="s">
        <v>449</v>
      </c>
      <c r="N16" s="166" t="s">
        <v>450</v>
      </c>
      <c r="O16" s="1172"/>
      <c r="P16" s="1172"/>
      <c r="Q16" s="166" t="s">
        <v>47</v>
      </c>
      <c r="R16" s="166"/>
      <c r="S16" s="285">
        <v>248</v>
      </c>
      <c r="T16" s="3"/>
      <c r="U16" s="4"/>
      <c r="V16" s="4"/>
      <c r="W16" s="4"/>
      <c r="X16" s="4"/>
      <c r="Y16" s="4"/>
      <c r="Z16" s="4"/>
      <c r="AA16" s="4"/>
      <c r="AB16" s="4"/>
    </row>
    <row r="17" spans="1:28" ht="135">
      <c r="A17" s="1175"/>
      <c r="B17" s="174" t="s">
        <v>451</v>
      </c>
      <c r="C17" s="166" t="s">
        <v>452</v>
      </c>
      <c r="D17" s="310">
        <v>2025</v>
      </c>
      <c r="E17" s="310">
        <v>2026</v>
      </c>
      <c r="F17" s="311">
        <f t="shared" si="0"/>
        <v>192000</v>
      </c>
      <c r="G17" s="321"/>
      <c r="H17" s="321">
        <v>160000</v>
      </c>
      <c r="I17" s="321"/>
      <c r="J17" s="321">
        <f>H17*(20/100)</f>
        <v>32000</v>
      </c>
      <c r="K17" s="322"/>
      <c r="L17" s="322"/>
      <c r="M17" s="190" t="s">
        <v>453</v>
      </c>
      <c r="N17" s="166"/>
      <c r="O17" s="1172"/>
      <c r="P17" s="1172"/>
      <c r="Q17" s="166"/>
      <c r="R17" s="166"/>
      <c r="S17" s="285"/>
      <c r="T17" s="3"/>
      <c r="U17" s="4"/>
      <c r="V17" s="4"/>
      <c r="W17" s="4"/>
      <c r="X17" s="4"/>
      <c r="Y17" s="4"/>
      <c r="Z17" s="4"/>
      <c r="AA17" s="4"/>
      <c r="AB17" s="4"/>
    </row>
    <row r="18" spans="1:28" ht="120">
      <c r="A18" s="1175"/>
      <c r="B18" s="166" t="s">
        <v>454</v>
      </c>
      <c r="C18" s="166" t="s">
        <v>45</v>
      </c>
      <c r="D18" s="310">
        <v>2026</v>
      </c>
      <c r="E18" s="310">
        <v>2028</v>
      </c>
      <c r="F18" s="311">
        <f t="shared" si="0"/>
        <v>500000</v>
      </c>
      <c r="G18" s="311"/>
      <c r="H18" s="311">
        <v>500000</v>
      </c>
      <c r="I18" s="311"/>
      <c r="J18" s="311"/>
      <c r="K18" s="310"/>
      <c r="L18" s="310"/>
      <c r="M18" s="166" t="s">
        <v>455</v>
      </c>
      <c r="N18" s="166"/>
      <c r="O18" s="1172"/>
      <c r="P18" s="1172"/>
      <c r="Q18" s="166"/>
      <c r="R18" s="166"/>
      <c r="S18" s="285"/>
      <c r="T18" s="3"/>
      <c r="U18" s="4"/>
      <c r="V18" s="4"/>
      <c r="W18" s="4"/>
      <c r="X18" s="4"/>
      <c r="Y18" s="4"/>
      <c r="Z18" s="4"/>
      <c r="AA18" s="4"/>
      <c r="AB18" s="4"/>
    </row>
    <row r="19" spans="1:28" ht="120">
      <c r="A19" s="1176"/>
      <c r="B19" s="166" t="s">
        <v>457</v>
      </c>
      <c r="C19" s="166" t="s">
        <v>45</v>
      </c>
      <c r="D19" s="310">
        <v>2025</v>
      </c>
      <c r="E19" s="310">
        <v>2027</v>
      </c>
      <c r="F19" s="311">
        <f t="shared" si="0"/>
        <v>2000000</v>
      </c>
      <c r="G19" s="311"/>
      <c r="H19" s="311"/>
      <c r="I19" s="311"/>
      <c r="J19" s="311"/>
      <c r="K19" s="310"/>
      <c r="L19" s="311">
        <v>2000000</v>
      </c>
      <c r="M19" s="166" t="s">
        <v>456</v>
      </c>
      <c r="N19" s="166" t="s">
        <v>456</v>
      </c>
      <c r="O19" s="1173"/>
      <c r="P19" s="1173"/>
      <c r="Q19" s="166" t="s">
        <v>48</v>
      </c>
      <c r="R19" s="166"/>
      <c r="S19" s="285"/>
      <c r="T19" s="3"/>
      <c r="U19" s="4"/>
      <c r="V19" s="4"/>
      <c r="W19" s="4"/>
      <c r="X19" s="4"/>
      <c r="Y19" s="4"/>
      <c r="Z19" s="4"/>
      <c r="AA19" s="4"/>
      <c r="AB19" s="4"/>
    </row>
    <row r="20" spans="1:28" ht="75">
      <c r="A20" s="1174" t="s">
        <v>467</v>
      </c>
      <c r="B20" s="166" t="s">
        <v>458</v>
      </c>
      <c r="C20" s="166" t="s">
        <v>45</v>
      </c>
      <c r="D20" s="310">
        <v>2025</v>
      </c>
      <c r="E20" s="310">
        <v>2030</v>
      </c>
      <c r="F20" s="311">
        <f t="shared" si="0"/>
        <v>48000000</v>
      </c>
      <c r="G20" s="311">
        <v>12000000</v>
      </c>
      <c r="H20" s="311"/>
      <c r="I20" s="311">
        <v>30000000</v>
      </c>
      <c r="J20" s="311">
        <f>I20*(20/100)</f>
        <v>6000000</v>
      </c>
      <c r="K20" s="310"/>
      <c r="L20" s="310"/>
      <c r="M20" s="166" t="s">
        <v>460</v>
      </c>
      <c r="N20" s="166" t="s">
        <v>461</v>
      </c>
      <c r="O20" s="1171" t="s">
        <v>463</v>
      </c>
      <c r="P20" s="1171" t="s">
        <v>422</v>
      </c>
      <c r="Q20" s="166"/>
      <c r="R20" s="166"/>
      <c r="S20" s="287" t="s">
        <v>49</v>
      </c>
      <c r="T20" s="3"/>
      <c r="U20" s="191"/>
      <c r="V20" s="4"/>
      <c r="W20" s="4"/>
      <c r="X20" s="4"/>
      <c r="Y20" s="4"/>
      <c r="Z20" s="4"/>
      <c r="AA20" s="4"/>
      <c r="AB20" s="4"/>
    </row>
    <row r="21" spans="1:28" ht="75">
      <c r="A21" s="1175"/>
      <c r="B21" s="168" t="s">
        <v>459</v>
      </c>
      <c r="C21" s="166" t="s">
        <v>45</v>
      </c>
      <c r="D21" s="310">
        <v>2025</v>
      </c>
      <c r="E21" s="310">
        <v>2030</v>
      </c>
      <c r="F21" s="311">
        <f t="shared" si="0"/>
        <v>48000000</v>
      </c>
      <c r="G21" s="311">
        <v>12000000</v>
      </c>
      <c r="H21" s="311"/>
      <c r="I21" s="311">
        <v>30000000</v>
      </c>
      <c r="J21" s="311">
        <f>I21*(20/100)</f>
        <v>6000000</v>
      </c>
      <c r="K21" s="310"/>
      <c r="L21" s="310"/>
      <c r="M21" s="166" t="s">
        <v>464</v>
      </c>
      <c r="N21" s="166" t="s">
        <v>462</v>
      </c>
      <c r="O21" s="1172"/>
      <c r="P21" s="1172"/>
      <c r="Q21" s="166"/>
      <c r="R21" s="166"/>
      <c r="S21" s="287" t="s">
        <v>50</v>
      </c>
      <c r="T21" s="3"/>
      <c r="U21" s="4"/>
      <c r="V21" s="4"/>
      <c r="W21" s="4"/>
      <c r="X21" s="4"/>
      <c r="Y21" s="4"/>
      <c r="Z21" s="4"/>
      <c r="AA21" s="4"/>
      <c r="AB21" s="4"/>
    </row>
    <row r="22" spans="1:28" ht="195">
      <c r="A22" s="1176"/>
      <c r="B22" s="168" t="s">
        <v>468</v>
      </c>
      <c r="C22" s="166" t="s">
        <v>469</v>
      </c>
      <c r="D22" s="310">
        <v>2025</v>
      </c>
      <c r="E22" s="310">
        <v>2030</v>
      </c>
      <c r="F22" s="311">
        <f t="shared" si="0"/>
        <v>360000</v>
      </c>
      <c r="G22" s="320">
        <v>300000</v>
      </c>
      <c r="H22" s="320"/>
      <c r="I22" s="311"/>
      <c r="J22" s="311">
        <f>G22*(20/100)</f>
        <v>60000</v>
      </c>
      <c r="K22" s="310"/>
      <c r="L22" s="310"/>
      <c r="M22" s="166" t="s">
        <v>465</v>
      </c>
      <c r="N22" s="166" t="s">
        <v>466</v>
      </c>
      <c r="O22" s="1173"/>
      <c r="P22" s="1173"/>
      <c r="Q22" s="166" t="s">
        <v>51</v>
      </c>
      <c r="R22" s="166"/>
      <c r="S22" s="285"/>
      <c r="T22" s="3"/>
      <c r="U22" s="4"/>
      <c r="V22" s="4"/>
      <c r="W22" s="4"/>
      <c r="X22" s="4"/>
      <c r="Y22" s="4"/>
      <c r="Z22" s="4"/>
      <c r="AA22" s="4"/>
      <c r="AB22" s="4"/>
    </row>
    <row r="23" spans="1:28" ht="75">
      <c r="A23" s="1177" t="s">
        <v>470</v>
      </c>
      <c r="B23" s="166" t="s">
        <v>471</v>
      </c>
      <c r="C23" s="171" t="s">
        <v>19</v>
      </c>
      <c r="D23" s="310">
        <v>2025</v>
      </c>
      <c r="E23" s="310">
        <v>2027</v>
      </c>
      <c r="F23" s="311">
        <f t="shared" si="0"/>
        <v>26800000</v>
      </c>
      <c r="G23" s="311"/>
      <c r="H23" s="311"/>
      <c r="I23" s="311"/>
      <c r="J23" s="311"/>
      <c r="K23" s="311">
        <v>26800000</v>
      </c>
      <c r="L23" s="310"/>
      <c r="M23" s="166" t="s">
        <v>473</v>
      </c>
      <c r="N23" s="166" t="s">
        <v>475</v>
      </c>
      <c r="O23" s="1171" t="s">
        <v>483</v>
      </c>
      <c r="P23" s="1171" t="s">
        <v>484</v>
      </c>
      <c r="Q23" s="166" t="s">
        <v>52</v>
      </c>
      <c r="R23" s="166"/>
      <c r="S23" s="285"/>
      <c r="T23" s="3"/>
      <c r="U23" s="4"/>
      <c r="V23" s="4"/>
      <c r="W23" s="4"/>
      <c r="X23" s="4"/>
      <c r="Y23" s="4"/>
      <c r="Z23" s="4"/>
      <c r="AA23" s="4"/>
      <c r="AB23" s="4"/>
    </row>
    <row r="24" spans="1:28" ht="150">
      <c r="A24" s="1175"/>
      <c r="B24" s="166" t="s">
        <v>658</v>
      </c>
      <c r="C24" s="171" t="s">
        <v>19</v>
      </c>
      <c r="D24" s="310">
        <v>2025</v>
      </c>
      <c r="E24" s="310">
        <v>2027</v>
      </c>
      <c r="F24" s="311">
        <f t="shared" si="0"/>
        <v>500000</v>
      </c>
      <c r="G24" s="311"/>
      <c r="H24" s="311"/>
      <c r="I24" s="311"/>
      <c r="J24" s="311"/>
      <c r="K24" s="311">
        <v>500000</v>
      </c>
      <c r="L24" s="310"/>
      <c r="M24" s="166" t="s">
        <v>474</v>
      </c>
      <c r="N24" s="166" t="s">
        <v>476</v>
      </c>
      <c r="O24" s="1172"/>
      <c r="P24" s="1172"/>
      <c r="Q24" s="166" t="s">
        <v>52</v>
      </c>
      <c r="R24" s="166"/>
      <c r="S24" s="285"/>
      <c r="T24" s="3"/>
      <c r="U24" s="4"/>
      <c r="V24" s="4"/>
      <c r="W24" s="4"/>
      <c r="X24" s="4"/>
      <c r="Y24" s="4"/>
      <c r="Z24" s="4"/>
      <c r="AA24" s="4"/>
      <c r="AB24" s="4"/>
    </row>
    <row r="25" spans="1:28" ht="90">
      <c r="A25" s="1176"/>
      <c r="B25" s="166" t="s">
        <v>472</v>
      </c>
      <c r="C25" s="171" t="s">
        <v>19</v>
      </c>
      <c r="D25" s="310">
        <v>2025</v>
      </c>
      <c r="E25" s="310">
        <v>2027</v>
      </c>
      <c r="F25" s="311">
        <f t="shared" si="0"/>
        <v>10000000</v>
      </c>
      <c r="G25" s="311">
        <v>10000000</v>
      </c>
      <c r="H25" s="311"/>
      <c r="I25" s="311"/>
      <c r="J25" s="311"/>
      <c r="K25" s="310"/>
      <c r="L25" s="310"/>
      <c r="M25" s="166" t="s">
        <v>478</v>
      </c>
      <c r="N25" s="166" t="s">
        <v>477</v>
      </c>
      <c r="O25" s="1173"/>
      <c r="P25" s="1173"/>
      <c r="Q25" s="166"/>
      <c r="R25" s="166"/>
      <c r="S25" s="285" t="s">
        <v>53</v>
      </c>
      <c r="T25" s="3"/>
      <c r="U25" s="4"/>
      <c r="V25" s="4"/>
      <c r="W25" s="4"/>
      <c r="X25" s="4"/>
      <c r="Y25" s="4"/>
      <c r="Z25" s="4"/>
      <c r="AA25" s="4"/>
      <c r="AB25" s="4"/>
    </row>
    <row r="26" spans="1:28" ht="60">
      <c r="A26" s="1174" t="s">
        <v>487</v>
      </c>
      <c r="B26" s="166" t="s">
        <v>488</v>
      </c>
      <c r="C26" s="171" t="s">
        <v>19</v>
      </c>
      <c r="D26" s="310">
        <v>2025</v>
      </c>
      <c r="E26" s="310">
        <v>2030</v>
      </c>
      <c r="F26" s="311">
        <f t="shared" si="0"/>
        <v>96000000</v>
      </c>
      <c r="G26" s="311">
        <v>80000000</v>
      </c>
      <c r="H26" s="311"/>
      <c r="I26" s="311"/>
      <c r="J26" s="311">
        <f>G26*(20/100)</f>
        <v>16000000</v>
      </c>
      <c r="K26" s="310"/>
      <c r="L26" s="310"/>
      <c r="M26" s="166" t="s">
        <v>479</v>
      </c>
      <c r="N26" s="166" t="s">
        <v>480</v>
      </c>
      <c r="O26" s="1171" t="s">
        <v>485</v>
      </c>
      <c r="P26" s="1171" t="s">
        <v>661</v>
      </c>
      <c r="Q26" s="166" t="s">
        <v>54</v>
      </c>
      <c r="R26" s="166"/>
      <c r="S26" s="285">
        <v>200</v>
      </c>
      <c r="T26" s="3"/>
      <c r="U26" s="4"/>
      <c r="V26" s="4"/>
      <c r="W26" s="4"/>
      <c r="X26" s="4"/>
      <c r="Y26" s="4"/>
      <c r="Z26" s="4"/>
      <c r="AA26" s="4"/>
      <c r="AB26" s="4"/>
    </row>
    <row r="27" spans="1:28" ht="90">
      <c r="A27" s="1175"/>
      <c r="B27" s="166" t="s">
        <v>489</v>
      </c>
      <c r="C27" s="166" t="s">
        <v>469</v>
      </c>
      <c r="D27" s="310">
        <v>2025</v>
      </c>
      <c r="E27" s="310">
        <v>2030</v>
      </c>
      <c r="F27" s="311">
        <f t="shared" si="0"/>
        <v>360000</v>
      </c>
      <c r="G27" s="320">
        <v>300000</v>
      </c>
      <c r="H27" s="320"/>
      <c r="I27" s="311"/>
      <c r="J27" s="311">
        <f>G27*(20/100)</f>
        <v>60000</v>
      </c>
      <c r="K27" s="310"/>
      <c r="L27" s="310"/>
      <c r="M27" s="166" t="s">
        <v>482</v>
      </c>
      <c r="N27" s="166" t="s">
        <v>481</v>
      </c>
      <c r="O27" s="1172"/>
      <c r="P27" s="1172"/>
      <c r="Q27" s="166"/>
      <c r="R27" s="166"/>
      <c r="S27" s="285"/>
      <c r="T27" s="3"/>
      <c r="U27" s="4"/>
      <c r="V27" s="4"/>
      <c r="W27" s="4"/>
      <c r="X27" s="4"/>
      <c r="Y27" s="4"/>
      <c r="Z27" s="4"/>
      <c r="AA27" s="4"/>
      <c r="AB27" s="4"/>
    </row>
    <row r="28" spans="1:28" ht="165">
      <c r="A28" s="1176"/>
      <c r="B28" s="166" t="s">
        <v>490</v>
      </c>
      <c r="C28" s="166" t="s">
        <v>491</v>
      </c>
      <c r="D28" s="310">
        <v>2025</v>
      </c>
      <c r="E28" s="310">
        <v>2027</v>
      </c>
      <c r="F28" s="311">
        <f t="shared" si="0"/>
        <v>120000</v>
      </c>
      <c r="G28" s="311"/>
      <c r="H28" s="311">
        <v>100000</v>
      </c>
      <c r="I28" s="311"/>
      <c r="J28" s="311">
        <f>H28*(20/100)</f>
        <v>20000</v>
      </c>
      <c r="K28" s="310"/>
      <c r="L28" s="310"/>
      <c r="M28" s="166" t="s">
        <v>486</v>
      </c>
      <c r="N28" s="166"/>
      <c r="O28" s="1173"/>
      <c r="P28" s="1173"/>
      <c r="Q28" s="166"/>
      <c r="R28" s="166"/>
      <c r="S28" s="285"/>
      <c r="T28" s="3"/>
      <c r="U28" s="4"/>
      <c r="V28" s="4"/>
      <c r="W28" s="4"/>
      <c r="X28" s="4"/>
      <c r="Y28" s="4"/>
      <c r="Z28" s="4"/>
      <c r="AA28" s="4"/>
      <c r="AB28" s="4"/>
    </row>
    <row r="29" spans="1:28" ht="30.75">
      <c r="A29" s="1174" t="s">
        <v>494</v>
      </c>
      <c r="B29" s="166" t="s">
        <v>492</v>
      </c>
      <c r="C29" s="166" t="s">
        <v>45</v>
      </c>
      <c r="D29" s="310">
        <v>2025</v>
      </c>
      <c r="E29" s="310">
        <v>2026</v>
      </c>
      <c r="F29" s="311">
        <f t="shared" si="0"/>
        <v>0</v>
      </c>
      <c r="G29" s="311"/>
      <c r="H29" s="311"/>
      <c r="I29" s="311"/>
      <c r="J29" s="311"/>
      <c r="K29" s="310"/>
      <c r="L29" s="310"/>
      <c r="M29" s="166" t="s">
        <v>431</v>
      </c>
      <c r="N29" s="166" t="s">
        <v>431</v>
      </c>
      <c r="O29" s="1171" t="s">
        <v>496</v>
      </c>
      <c r="P29" s="1171" t="s">
        <v>497</v>
      </c>
      <c r="Q29" s="166"/>
      <c r="R29" s="166"/>
      <c r="S29" s="285" t="s">
        <v>55</v>
      </c>
      <c r="T29" s="3"/>
      <c r="U29" s="4"/>
      <c r="V29" s="4"/>
      <c r="W29" s="4"/>
      <c r="X29" s="4"/>
      <c r="Y29" s="4"/>
      <c r="Z29" s="4"/>
      <c r="AA29" s="4"/>
      <c r="AB29" s="4"/>
    </row>
    <row r="30" spans="1:28" ht="120">
      <c r="A30" s="1175"/>
      <c r="B30" s="166" t="s">
        <v>493</v>
      </c>
      <c r="C30" s="166" t="s">
        <v>45</v>
      </c>
      <c r="D30" s="310">
        <v>2025</v>
      </c>
      <c r="E30" s="310">
        <v>2030</v>
      </c>
      <c r="F30" s="311">
        <f t="shared" si="0"/>
        <v>720000</v>
      </c>
      <c r="G30" s="311">
        <v>600000</v>
      </c>
      <c r="H30" s="311"/>
      <c r="I30" s="311"/>
      <c r="J30" s="311">
        <f>G30*(20/100)</f>
        <v>120000</v>
      </c>
      <c r="K30" s="310"/>
      <c r="L30" s="310"/>
      <c r="M30" s="166" t="s">
        <v>498</v>
      </c>
      <c r="N30" s="166" t="s">
        <v>499</v>
      </c>
      <c r="O30" s="1172"/>
      <c r="P30" s="1172"/>
      <c r="Q30" s="166" t="s">
        <v>54</v>
      </c>
      <c r="R30" s="166"/>
      <c r="S30" s="285" t="s">
        <v>56</v>
      </c>
      <c r="T30" s="3"/>
      <c r="U30" s="4"/>
      <c r="V30" s="4"/>
      <c r="W30" s="4"/>
      <c r="X30" s="4"/>
      <c r="Y30" s="4"/>
      <c r="Z30" s="4"/>
      <c r="AA30" s="4"/>
      <c r="AB30" s="4"/>
    </row>
    <row r="31" spans="1:28" ht="165">
      <c r="A31" s="1175"/>
      <c r="B31" s="169" t="s">
        <v>495</v>
      </c>
      <c r="C31" s="169" t="s">
        <v>469</v>
      </c>
      <c r="D31" s="312">
        <v>2025</v>
      </c>
      <c r="E31" s="312">
        <v>2030</v>
      </c>
      <c r="F31" s="311">
        <f t="shared" si="0"/>
        <v>96000</v>
      </c>
      <c r="G31" s="313">
        <v>80000</v>
      </c>
      <c r="H31" s="313"/>
      <c r="I31" s="313"/>
      <c r="J31" s="313">
        <f>G31*(20/100)</f>
        <v>16000</v>
      </c>
      <c r="K31" s="312"/>
      <c r="L31" s="312"/>
      <c r="M31" s="169" t="s">
        <v>500</v>
      </c>
      <c r="N31" s="169" t="s">
        <v>501</v>
      </c>
      <c r="O31" s="1173"/>
      <c r="P31" s="1173"/>
      <c r="Q31" s="166"/>
      <c r="R31" s="166"/>
      <c r="S31" s="285"/>
      <c r="T31" s="3"/>
      <c r="U31" s="4"/>
      <c r="V31" s="4"/>
      <c r="W31" s="4"/>
      <c r="X31" s="4"/>
      <c r="Y31" s="4"/>
      <c r="Z31" s="4"/>
      <c r="AA31" s="4"/>
      <c r="AB31" s="4"/>
    </row>
    <row r="32" spans="1:28" ht="41.25" customHeight="1">
      <c r="A32" s="1201" t="s">
        <v>659</v>
      </c>
      <c r="B32" s="1202"/>
      <c r="C32" s="1202"/>
      <c r="D32" s="283"/>
      <c r="E32" s="283"/>
      <c r="F32" s="284">
        <f>SUM(F7:F31)</f>
        <v>290888000</v>
      </c>
      <c r="G32" s="284">
        <f t="shared" ref="G32:L32" si="1">SUM(G7:G31)</f>
        <v>125580000</v>
      </c>
      <c r="H32" s="284">
        <f t="shared" si="1"/>
        <v>10760000</v>
      </c>
      <c r="I32" s="284">
        <f t="shared" si="1"/>
        <v>88500000</v>
      </c>
      <c r="J32" s="284">
        <f>SUM(J7:J31)</f>
        <v>36548000</v>
      </c>
      <c r="K32" s="284">
        <f t="shared" si="1"/>
        <v>27300000</v>
      </c>
      <c r="L32" s="284">
        <f t="shared" si="1"/>
        <v>2200000</v>
      </c>
      <c r="M32" s="284"/>
      <c r="N32" s="283"/>
      <c r="O32" s="181"/>
      <c r="P32" s="180"/>
      <c r="Q32" s="173"/>
      <c r="R32" s="173"/>
      <c r="S32" s="288"/>
      <c r="T32" s="3"/>
      <c r="U32" s="4"/>
      <c r="V32" s="4"/>
      <c r="W32" s="4"/>
      <c r="X32" s="4"/>
      <c r="Y32" s="4"/>
      <c r="Z32" s="4"/>
      <c r="AA32" s="4"/>
      <c r="AB32" s="4"/>
    </row>
    <row r="33" spans="1:28" ht="44.25" customHeight="1">
      <c r="A33" s="1203" t="s">
        <v>502</v>
      </c>
      <c r="B33" s="1204"/>
      <c r="C33" s="1204"/>
      <c r="D33" s="1204"/>
      <c r="E33" s="1204"/>
      <c r="F33" s="1204"/>
      <c r="G33" s="1204"/>
      <c r="H33" s="1204"/>
      <c r="I33" s="1204"/>
      <c r="J33" s="1204"/>
      <c r="K33" s="1204"/>
      <c r="L33" s="1204"/>
      <c r="M33" s="1204"/>
      <c r="N33" s="1204"/>
      <c r="O33" s="1205"/>
      <c r="P33" s="1205"/>
      <c r="Q33" s="1205"/>
      <c r="R33" s="1205"/>
      <c r="S33" s="1206"/>
      <c r="T33" s="3"/>
      <c r="U33" s="4"/>
      <c r="V33" s="4"/>
      <c r="W33" s="4"/>
      <c r="X33" s="4"/>
      <c r="Y33" s="4"/>
      <c r="Z33" s="4"/>
      <c r="AA33" s="4"/>
      <c r="AB33" s="4"/>
    </row>
    <row r="34" spans="1:28" ht="90">
      <c r="A34" s="1174" t="s">
        <v>507</v>
      </c>
      <c r="B34" s="166" t="s">
        <v>503</v>
      </c>
      <c r="C34" s="166" t="s">
        <v>45</v>
      </c>
      <c r="D34" s="310">
        <v>2025</v>
      </c>
      <c r="E34" s="310">
        <v>2030</v>
      </c>
      <c r="F34" s="311">
        <f t="shared" ref="F34:F50" si="2">SUM(G34:L34)</f>
        <v>42400000</v>
      </c>
      <c r="G34" s="311">
        <v>28000000</v>
      </c>
      <c r="H34" s="311"/>
      <c r="I34" s="311">
        <v>12000000</v>
      </c>
      <c r="J34" s="311">
        <f>I34*(20/100)</f>
        <v>2400000</v>
      </c>
      <c r="K34" s="310"/>
      <c r="L34" s="310"/>
      <c r="M34" s="166" t="s">
        <v>558</v>
      </c>
      <c r="N34" s="166" t="s">
        <v>557</v>
      </c>
      <c r="O34" s="1171" t="s">
        <v>663</v>
      </c>
      <c r="P34" s="1171" t="s">
        <v>660</v>
      </c>
      <c r="Q34" s="166"/>
      <c r="R34" s="166"/>
      <c r="S34" s="285" t="s">
        <v>57</v>
      </c>
      <c r="T34" s="3" t="s">
        <v>58</v>
      </c>
      <c r="U34" s="4"/>
      <c r="V34" s="4"/>
      <c r="W34" s="4"/>
      <c r="X34" s="4"/>
      <c r="Y34" s="4"/>
      <c r="Z34" s="4"/>
      <c r="AA34" s="4"/>
      <c r="AB34" s="4"/>
    </row>
    <row r="35" spans="1:28" ht="90">
      <c r="A35" s="1175"/>
      <c r="B35" s="166" t="s">
        <v>504</v>
      </c>
      <c r="C35" s="166" t="s">
        <v>45</v>
      </c>
      <c r="D35" s="310">
        <v>2025</v>
      </c>
      <c r="E35" s="310">
        <v>2030</v>
      </c>
      <c r="F35" s="311">
        <f t="shared" si="2"/>
        <v>0</v>
      </c>
      <c r="G35" s="311"/>
      <c r="H35" s="311"/>
      <c r="I35" s="311"/>
      <c r="J35" s="311"/>
      <c r="K35" s="310"/>
      <c r="L35" s="310"/>
      <c r="M35" s="166" t="s">
        <v>556</v>
      </c>
      <c r="N35" s="166" t="s">
        <v>59</v>
      </c>
      <c r="O35" s="1172"/>
      <c r="P35" s="1172"/>
      <c r="Q35" s="166" t="s">
        <v>47</v>
      </c>
      <c r="R35" s="166"/>
      <c r="S35" s="285" t="s">
        <v>60</v>
      </c>
      <c r="T35" s="3"/>
      <c r="U35" s="4"/>
      <c r="V35" s="4"/>
      <c r="W35" s="4"/>
      <c r="X35" s="4"/>
      <c r="Y35" s="4"/>
      <c r="Z35" s="4"/>
      <c r="AA35" s="4"/>
      <c r="AB35" s="4"/>
    </row>
    <row r="36" spans="1:28" ht="90">
      <c r="A36" s="1175"/>
      <c r="B36" s="166" t="s">
        <v>505</v>
      </c>
      <c r="C36" s="166" t="s">
        <v>45</v>
      </c>
      <c r="D36" s="310">
        <v>2025</v>
      </c>
      <c r="E36" s="310">
        <v>2029</v>
      </c>
      <c r="F36" s="311">
        <f t="shared" si="2"/>
        <v>11040000</v>
      </c>
      <c r="G36" s="311">
        <v>3000000</v>
      </c>
      <c r="H36" s="311"/>
      <c r="I36" s="311">
        <v>6700000</v>
      </c>
      <c r="J36" s="311">
        <f>I36*(20/100)</f>
        <v>1340000</v>
      </c>
      <c r="K36" s="310"/>
      <c r="L36" s="310"/>
      <c r="M36" s="166" t="s">
        <v>555</v>
      </c>
      <c r="N36" s="166" t="s">
        <v>553</v>
      </c>
      <c r="O36" s="1172"/>
      <c r="P36" s="1172"/>
      <c r="Q36" s="166" t="s">
        <v>47</v>
      </c>
      <c r="R36" s="166"/>
      <c r="S36" s="285" t="s">
        <v>61</v>
      </c>
      <c r="T36" s="3" t="s">
        <v>58</v>
      </c>
      <c r="U36" s="4"/>
      <c r="V36" s="4"/>
      <c r="W36" s="4"/>
      <c r="X36" s="4"/>
      <c r="Y36" s="4"/>
      <c r="Z36" s="4"/>
      <c r="AA36" s="4"/>
      <c r="AB36" s="4"/>
    </row>
    <row r="37" spans="1:28" ht="135">
      <c r="A37" s="1175"/>
      <c r="B37" s="193" t="s">
        <v>506</v>
      </c>
      <c r="C37" s="166" t="s">
        <v>45</v>
      </c>
      <c r="D37" s="310">
        <v>2025</v>
      </c>
      <c r="E37" s="310">
        <v>2029</v>
      </c>
      <c r="F37" s="311">
        <f t="shared" si="2"/>
        <v>0</v>
      </c>
      <c r="G37" s="311"/>
      <c r="H37" s="311"/>
      <c r="I37" s="311"/>
      <c r="J37" s="311"/>
      <c r="K37" s="310"/>
      <c r="L37" s="310"/>
      <c r="M37" s="166" t="s">
        <v>554</v>
      </c>
      <c r="N37" s="166" t="s">
        <v>552</v>
      </c>
      <c r="O37" s="1172"/>
      <c r="P37" s="1172"/>
      <c r="Q37" s="166" t="s">
        <v>47</v>
      </c>
      <c r="R37" s="166"/>
      <c r="S37" s="285" t="s">
        <v>62</v>
      </c>
      <c r="T37" s="3" t="s">
        <v>58</v>
      </c>
      <c r="U37" s="4"/>
      <c r="V37" s="4"/>
      <c r="W37" s="4"/>
      <c r="X37" s="4"/>
      <c r="Y37" s="4"/>
      <c r="Z37" s="4"/>
      <c r="AA37" s="4"/>
      <c r="AB37" s="4"/>
    </row>
    <row r="38" spans="1:28" ht="45">
      <c r="A38" s="1175"/>
      <c r="B38" s="168" t="s">
        <v>508</v>
      </c>
      <c r="C38" s="171" t="s">
        <v>19</v>
      </c>
      <c r="D38" s="319">
        <v>2025</v>
      </c>
      <c r="E38" s="310">
        <v>2030</v>
      </c>
      <c r="F38" s="311">
        <f t="shared" si="2"/>
        <v>0</v>
      </c>
      <c r="G38" s="320"/>
      <c r="H38" s="320"/>
      <c r="I38" s="320"/>
      <c r="J38" s="311"/>
      <c r="K38" s="319"/>
      <c r="L38" s="319"/>
      <c r="M38" s="166" t="s">
        <v>550</v>
      </c>
      <c r="N38" s="168" t="s">
        <v>551</v>
      </c>
      <c r="O38" s="1172"/>
      <c r="P38" s="1172"/>
      <c r="Q38" s="168"/>
      <c r="R38" s="166"/>
      <c r="S38" s="285">
        <v>371</v>
      </c>
      <c r="T38" s="3"/>
      <c r="U38" s="4"/>
      <c r="V38" s="4"/>
      <c r="W38" s="4"/>
      <c r="X38" s="4"/>
      <c r="Y38" s="4"/>
      <c r="Z38" s="4"/>
      <c r="AA38" s="4"/>
      <c r="AB38" s="4"/>
    </row>
    <row r="39" spans="1:28" ht="75">
      <c r="A39" s="1175"/>
      <c r="B39" s="168" t="s">
        <v>509</v>
      </c>
      <c r="C39" s="166" t="s">
        <v>45</v>
      </c>
      <c r="D39" s="319">
        <v>2025</v>
      </c>
      <c r="E39" s="319">
        <v>2030</v>
      </c>
      <c r="F39" s="311">
        <f t="shared" si="2"/>
        <v>1140000</v>
      </c>
      <c r="G39" s="320">
        <v>300000</v>
      </c>
      <c r="H39" s="320"/>
      <c r="I39" s="320">
        <v>700000</v>
      </c>
      <c r="J39" s="311">
        <f>I39*(20/100)</f>
        <v>140000</v>
      </c>
      <c r="K39" s="319"/>
      <c r="L39" s="319"/>
      <c r="M39" s="166" t="s">
        <v>548</v>
      </c>
      <c r="N39" s="168" t="s">
        <v>549</v>
      </c>
      <c r="O39" s="1172"/>
      <c r="P39" s="1172"/>
      <c r="Q39" s="166"/>
      <c r="R39" s="166"/>
      <c r="S39" s="285" t="s">
        <v>63</v>
      </c>
      <c r="T39" s="3" t="s">
        <v>58</v>
      </c>
      <c r="U39" s="4"/>
      <c r="V39" s="4"/>
      <c r="W39" s="4"/>
      <c r="X39" s="4"/>
      <c r="Y39" s="4"/>
      <c r="Z39" s="4"/>
      <c r="AA39" s="4"/>
      <c r="AB39" s="4"/>
    </row>
    <row r="40" spans="1:28" ht="165">
      <c r="A40" s="1176"/>
      <c r="B40" s="192" t="s">
        <v>510</v>
      </c>
      <c r="C40" s="166" t="s">
        <v>45</v>
      </c>
      <c r="D40" s="310">
        <v>2025</v>
      </c>
      <c r="E40" s="310">
        <v>2030</v>
      </c>
      <c r="F40" s="311">
        <f t="shared" si="2"/>
        <v>120000</v>
      </c>
      <c r="G40" s="311">
        <v>100000</v>
      </c>
      <c r="H40" s="311"/>
      <c r="I40" s="311"/>
      <c r="J40" s="311">
        <f>G40*(20/100)</f>
        <v>20000</v>
      </c>
      <c r="K40" s="310"/>
      <c r="L40" s="310"/>
      <c r="M40" s="166" t="s">
        <v>544</v>
      </c>
      <c r="N40" s="166" t="s">
        <v>545</v>
      </c>
      <c r="O40" s="1173"/>
      <c r="P40" s="1173"/>
      <c r="Q40" s="170"/>
      <c r="R40" s="166"/>
      <c r="S40" s="285"/>
      <c r="T40" s="3"/>
      <c r="U40" s="4"/>
      <c r="V40" s="4"/>
      <c r="W40" s="4"/>
      <c r="X40" s="4"/>
      <c r="Y40" s="4"/>
      <c r="Z40" s="4"/>
      <c r="AA40" s="4"/>
      <c r="AB40" s="4"/>
    </row>
    <row r="41" spans="1:28" ht="90">
      <c r="A41" s="1174" t="s">
        <v>511</v>
      </c>
      <c r="B41" s="166" t="s">
        <v>512</v>
      </c>
      <c r="C41" s="166" t="s">
        <v>45</v>
      </c>
      <c r="D41" s="310">
        <v>2025</v>
      </c>
      <c r="E41" s="310">
        <v>2030</v>
      </c>
      <c r="F41" s="311">
        <f t="shared" si="2"/>
        <v>96000</v>
      </c>
      <c r="G41" s="311">
        <v>80000</v>
      </c>
      <c r="H41" s="311"/>
      <c r="I41" s="311"/>
      <c r="J41" s="311">
        <f>G41*(20/100)</f>
        <v>16000</v>
      </c>
      <c r="K41" s="310"/>
      <c r="L41" s="310"/>
      <c r="M41" s="166" t="s">
        <v>543</v>
      </c>
      <c r="N41" s="166" t="s">
        <v>422</v>
      </c>
      <c r="O41" s="1171" t="s">
        <v>546</v>
      </c>
      <c r="P41" s="1171" t="s">
        <v>547</v>
      </c>
      <c r="Q41" s="166" t="s">
        <v>47</v>
      </c>
      <c r="R41" s="166"/>
      <c r="S41" s="285" t="s">
        <v>64</v>
      </c>
      <c r="T41" s="3"/>
      <c r="U41" s="4"/>
      <c r="V41" s="4"/>
      <c r="W41" s="4"/>
      <c r="X41" s="4"/>
      <c r="Y41" s="4"/>
      <c r="Z41" s="4"/>
      <c r="AA41" s="4"/>
      <c r="AB41" s="4"/>
    </row>
    <row r="42" spans="1:28" ht="105">
      <c r="A42" s="1175"/>
      <c r="B42" s="166" t="s">
        <v>513</v>
      </c>
      <c r="C42" s="166" t="s">
        <v>45</v>
      </c>
      <c r="D42" s="310">
        <v>2025</v>
      </c>
      <c r="E42" s="310">
        <v>2030</v>
      </c>
      <c r="F42" s="311">
        <f t="shared" si="2"/>
        <v>10200000</v>
      </c>
      <c r="G42" s="311">
        <v>3000000</v>
      </c>
      <c r="H42" s="311"/>
      <c r="I42" s="311">
        <v>6000000</v>
      </c>
      <c r="J42" s="311">
        <f>I42*(20/100)</f>
        <v>1200000</v>
      </c>
      <c r="K42" s="310"/>
      <c r="L42" s="310"/>
      <c r="M42" s="166" t="s">
        <v>541</v>
      </c>
      <c r="N42" s="166" t="s">
        <v>542</v>
      </c>
      <c r="O42" s="1172"/>
      <c r="P42" s="1172"/>
      <c r="Q42" s="166"/>
      <c r="R42" s="166"/>
      <c r="S42" s="285"/>
      <c r="T42" s="3" t="s">
        <v>58</v>
      </c>
      <c r="U42" s="4"/>
      <c r="V42" s="4"/>
      <c r="W42" s="4"/>
      <c r="X42" s="4"/>
      <c r="Y42" s="4"/>
      <c r="Z42" s="4"/>
      <c r="AA42" s="4"/>
      <c r="AB42" s="4"/>
    </row>
    <row r="43" spans="1:28" ht="105">
      <c r="A43" s="1175"/>
      <c r="B43" s="166" t="s">
        <v>514</v>
      </c>
      <c r="C43" s="166" t="s">
        <v>45</v>
      </c>
      <c r="D43" s="310">
        <v>2025</v>
      </c>
      <c r="E43" s="310">
        <v>2030</v>
      </c>
      <c r="F43" s="311">
        <f t="shared" si="2"/>
        <v>3580000</v>
      </c>
      <c r="G43" s="311">
        <v>100000</v>
      </c>
      <c r="H43" s="311"/>
      <c r="I43" s="311">
        <v>2900000</v>
      </c>
      <c r="J43" s="311">
        <f>I43*(20/100)</f>
        <v>580000</v>
      </c>
      <c r="K43" s="310"/>
      <c r="L43" s="310"/>
      <c r="M43" s="166" t="s">
        <v>539</v>
      </c>
      <c r="N43" s="166" t="s">
        <v>540</v>
      </c>
      <c r="O43" s="1172"/>
      <c r="P43" s="1172"/>
      <c r="Q43" s="166"/>
      <c r="R43" s="166"/>
      <c r="S43" s="285"/>
      <c r="T43" s="3" t="s">
        <v>58</v>
      </c>
      <c r="U43" s="4"/>
      <c r="V43" s="4"/>
      <c r="W43" s="4"/>
      <c r="X43" s="4"/>
      <c r="Y43" s="4"/>
      <c r="Z43" s="4"/>
      <c r="AA43" s="4"/>
      <c r="AB43" s="4"/>
    </row>
    <row r="44" spans="1:28" ht="90">
      <c r="A44" s="1175"/>
      <c r="B44" s="166" t="s">
        <v>515</v>
      </c>
      <c r="C44" s="166" t="s">
        <v>45</v>
      </c>
      <c r="D44" s="310">
        <v>2025</v>
      </c>
      <c r="E44" s="310">
        <v>2028</v>
      </c>
      <c r="F44" s="311">
        <f t="shared" si="2"/>
        <v>20300000</v>
      </c>
      <c r="G44" s="311"/>
      <c r="H44" s="311"/>
      <c r="I44" s="311"/>
      <c r="J44" s="311"/>
      <c r="K44" s="311">
        <v>20300000</v>
      </c>
      <c r="L44" s="310"/>
      <c r="M44" s="166" t="s">
        <v>537</v>
      </c>
      <c r="N44" s="166" t="s">
        <v>534</v>
      </c>
      <c r="O44" s="1172"/>
      <c r="P44" s="1172"/>
      <c r="Q44" s="166"/>
      <c r="R44" s="166" t="s">
        <v>65</v>
      </c>
      <c r="S44" s="285">
        <v>150</v>
      </c>
      <c r="T44" s="3" t="s">
        <v>66</v>
      </c>
      <c r="U44" s="4"/>
      <c r="V44" s="4"/>
      <c r="W44" s="4"/>
      <c r="X44" s="4"/>
      <c r="Y44" s="4"/>
      <c r="Z44" s="4"/>
      <c r="AA44" s="4"/>
      <c r="AB44" s="4"/>
    </row>
    <row r="45" spans="1:28" ht="90">
      <c r="A45" s="1176"/>
      <c r="B45" s="166" t="s">
        <v>517</v>
      </c>
      <c r="C45" s="166" t="s">
        <v>516</v>
      </c>
      <c r="D45" s="310">
        <v>2025</v>
      </c>
      <c r="E45" s="310">
        <v>2030</v>
      </c>
      <c r="F45" s="311">
        <f t="shared" si="2"/>
        <v>600000</v>
      </c>
      <c r="G45" s="311">
        <v>500000</v>
      </c>
      <c r="H45" s="311"/>
      <c r="I45" s="311"/>
      <c r="J45" s="311">
        <f>G45*(20/100)</f>
        <v>100000</v>
      </c>
      <c r="K45" s="310"/>
      <c r="L45" s="310"/>
      <c r="M45" s="166" t="s">
        <v>533</v>
      </c>
      <c r="N45" s="166" t="s">
        <v>533</v>
      </c>
      <c r="O45" s="1173"/>
      <c r="P45" s="1173"/>
      <c r="Q45" s="166"/>
      <c r="R45" s="166"/>
      <c r="S45" s="287" t="s">
        <v>67</v>
      </c>
      <c r="T45" s="3"/>
      <c r="U45" s="3"/>
      <c r="V45" s="4"/>
      <c r="W45" s="4"/>
      <c r="X45" s="4"/>
      <c r="Y45" s="4"/>
      <c r="Z45" s="4"/>
      <c r="AA45" s="4"/>
      <c r="AB45" s="4"/>
    </row>
    <row r="46" spans="1:28" ht="90">
      <c r="A46" s="1174" t="s">
        <v>520</v>
      </c>
      <c r="B46" s="166" t="s">
        <v>518</v>
      </c>
      <c r="C46" s="166" t="s">
        <v>45</v>
      </c>
      <c r="D46" s="310">
        <v>2025</v>
      </c>
      <c r="E46" s="310">
        <v>2030</v>
      </c>
      <c r="F46" s="311">
        <f t="shared" si="2"/>
        <v>360000</v>
      </c>
      <c r="G46" s="311">
        <v>300000</v>
      </c>
      <c r="H46" s="311"/>
      <c r="I46" s="311"/>
      <c r="J46" s="311">
        <f>G46*(20/100)</f>
        <v>60000</v>
      </c>
      <c r="K46" s="310"/>
      <c r="L46" s="310"/>
      <c r="M46" s="166" t="s">
        <v>538</v>
      </c>
      <c r="N46" s="166" t="s">
        <v>532</v>
      </c>
      <c r="O46" s="1171" t="s">
        <v>535</v>
      </c>
      <c r="P46" s="1171" t="s">
        <v>536</v>
      </c>
      <c r="Q46" s="166" t="s">
        <v>68</v>
      </c>
      <c r="R46" s="166"/>
      <c r="S46" s="285" t="s">
        <v>69</v>
      </c>
      <c r="T46" s="3"/>
      <c r="U46" s="4"/>
      <c r="V46" s="4"/>
      <c r="W46" s="4"/>
      <c r="X46" s="4"/>
      <c r="Y46" s="4"/>
      <c r="Z46" s="4"/>
      <c r="AA46" s="4"/>
      <c r="AB46" s="4"/>
    </row>
    <row r="47" spans="1:28" ht="135">
      <c r="A47" s="1175"/>
      <c r="B47" s="166" t="s">
        <v>519</v>
      </c>
      <c r="C47" s="166" t="s">
        <v>45</v>
      </c>
      <c r="D47" s="310">
        <v>2025</v>
      </c>
      <c r="E47" s="310" t="s">
        <v>70</v>
      </c>
      <c r="F47" s="311">
        <f t="shared" si="2"/>
        <v>500000</v>
      </c>
      <c r="G47" s="311">
        <v>250000</v>
      </c>
      <c r="H47" s="311"/>
      <c r="I47" s="311"/>
      <c r="J47" s="311">
        <v>250000</v>
      </c>
      <c r="K47" s="310"/>
      <c r="L47" s="310"/>
      <c r="M47" s="166" t="s">
        <v>530</v>
      </c>
      <c r="N47" s="166" t="s">
        <v>531</v>
      </c>
      <c r="O47" s="1172"/>
      <c r="P47" s="1172"/>
      <c r="Q47" s="166" t="s">
        <v>68</v>
      </c>
      <c r="R47" s="166"/>
      <c r="S47" s="285">
        <v>201</v>
      </c>
      <c r="T47" s="3"/>
      <c r="U47" s="4"/>
      <c r="V47" s="4"/>
      <c r="W47" s="4"/>
      <c r="X47" s="4"/>
      <c r="Y47" s="4"/>
      <c r="Z47" s="4"/>
      <c r="AA47" s="4"/>
      <c r="AB47" s="4"/>
    </row>
    <row r="48" spans="1:28" ht="90">
      <c r="A48" s="1175"/>
      <c r="B48" s="166" t="s">
        <v>521</v>
      </c>
      <c r="C48" s="171" t="s">
        <v>19</v>
      </c>
      <c r="D48" s="310">
        <v>2025</v>
      </c>
      <c r="E48" s="310">
        <v>2025</v>
      </c>
      <c r="F48" s="311">
        <f t="shared" si="2"/>
        <v>0</v>
      </c>
      <c r="G48" s="311"/>
      <c r="H48" s="311"/>
      <c r="I48" s="311"/>
      <c r="J48" s="311"/>
      <c r="K48" s="310"/>
      <c r="L48" s="310"/>
      <c r="M48" s="166" t="s">
        <v>528</v>
      </c>
      <c r="N48" s="166" t="s">
        <v>529</v>
      </c>
      <c r="O48" s="1172"/>
      <c r="P48" s="1172"/>
      <c r="Q48" s="166"/>
      <c r="R48" s="166"/>
      <c r="S48" s="285">
        <v>158</v>
      </c>
      <c r="T48" s="3"/>
      <c r="U48" s="4"/>
      <c r="V48" s="4"/>
      <c r="W48" s="4"/>
      <c r="X48" s="4"/>
      <c r="Y48" s="4"/>
      <c r="Z48" s="4"/>
      <c r="AA48" s="4"/>
      <c r="AB48" s="4"/>
    </row>
    <row r="49" spans="1:28" ht="90">
      <c r="A49" s="1175"/>
      <c r="B49" s="166" t="s">
        <v>522</v>
      </c>
      <c r="C49" s="166" t="s">
        <v>45</v>
      </c>
      <c r="D49" s="310">
        <v>2025</v>
      </c>
      <c r="E49" s="310">
        <v>2030</v>
      </c>
      <c r="F49" s="311">
        <f t="shared" si="2"/>
        <v>200000</v>
      </c>
      <c r="G49" s="311">
        <v>200000</v>
      </c>
      <c r="H49" s="311"/>
      <c r="I49" s="311"/>
      <c r="J49" s="311"/>
      <c r="K49" s="310"/>
      <c r="L49" s="310"/>
      <c r="M49" s="166" t="s">
        <v>527</v>
      </c>
      <c r="N49" s="166" t="s">
        <v>526</v>
      </c>
      <c r="O49" s="1172"/>
      <c r="P49" s="1172"/>
      <c r="Q49" s="166"/>
      <c r="R49" s="166"/>
      <c r="S49" s="285" t="s">
        <v>71</v>
      </c>
      <c r="T49" s="3"/>
      <c r="U49" s="4"/>
      <c r="V49" s="4"/>
      <c r="W49" s="4"/>
      <c r="X49" s="4"/>
      <c r="Y49" s="4"/>
      <c r="Z49" s="4"/>
      <c r="AA49" s="4"/>
      <c r="AB49" s="4"/>
    </row>
    <row r="50" spans="1:28" ht="150">
      <c r="A50" s="1175"/>
      <c r="B50" s="169" t="s">
        <v>523</v>
      </c>
      <c r="C50" s="169" t="s">
        <v>72</v>
      </c>
      <c r="D50" s="312">
        <v>2025</v>
      </c>
      <c r="E50" s="312">
        <v>2030</v>
      </c>
      <c r="F50" s="311">
        <f t="shared" si="2"/>
        <v>0</v>
      </c>
      <c r="G50" s="313"/>
      <c r="H50" s="313"/>
      <c r="I50" s="313"/>
      <c r="J50" s="313"/>
      <c r="K50" s="312"/>
      <c r="L50" s="312"/>
      <c r="M50" s="166" t="s">
        <v>525</v>
      </c>
      <c r="N50" s="166" t="s">
        <v>525</v>
      </c>
      <c r="O50" s="1172"/>
      <c r="P50" s="1173"/>
      <c r="Q50" s="166"/>
      <c r="R50" s="166"/>
      <c r="S50" s="285">
        <v>207</v>
      </c>
      <c r="T50" s="3"/>
      <c r="U50" s="4"/>
      <c r="V50" s="4"/>
      <c r="W50" s="4"/>
      <c r="X50" s="4"/>
      <c r="Y50" s="4"/>
      <c r="Z50" s="4"/>
      <c r="AA50" s="4"/>
      <c r="AB50" s="4"/>
    </row>
    <row r="51" spans="1:28" ht="26.25" customHeight="1">
      <c r="A51" s="1184" t="s">
        <v>524</v>
      </c>
      <c r="B51" s="1185"/>
      <c r="C51" s="1185"/>
      <c r="D51" s="183"/>
      <c r="E51" s="183"/>
      <c r="F51" s="184">
        <f>SUM(F34:F50)</f>
        <v>90536000</v>
      </c>
      <c r="G51" s="184">
        <f t="shared" ref="G51:L51" si="3">SUM(G34:G50)</f>
        <v>35830000</v>
      </c>
      <c r="H51" s="184">
        <f t="shared" si="3"/>
        <v>0</v>
      </c>
      <c r="I51" s="184">
        <f t="shared" si="3"/>
        <v>28300000</v>
      </c>
      <c r="J51" s="184">
        <f>SUM(J34:J50)</f>
        <v>6106000</v>
      </c>
      <c r="K51" s="184">
        <f t="shared" si="3"/>
        <v>20300000</v>
      </c>
      <c r="L51" s="184">
        <f t="shared" si="3"/>
        <v>0</v>
      </c>
      <c r="M51" s="196"/>
      <c r="N51" s="195"/>
      <c r="O51" s="196"/>
      <c r="P51" s="195"/>
      <c r="Q51" s="175"/>
      <c r="R51" s="175"/>
      <c r="S51" s="289"/>
      <c r="T51" s="3"/>
      <c r="U51" s="4"/>
      <c r="V51" s="4"/>
      <c r="W51" s="4"/>
      <c r="X51" s="4"/>
      <c r="Y51" s="4"/>
      <c r="Z51" s="4"/>
      <c r="AA51" s="4"/>
      <c r="AB51" s="4"/>
    </row>
    <row r="52" spans="1:28" ht="45" customHeight="1">
      <c r="A52" s="1198" t="s">
        <v>578</v>
      </c>
      <c r="B52" s="1199"/>
      <c r="C52" s="1199"/>
      <c r="D52" s="1199"/>
      <c r="E52" s="1199"/>
      <c r="F52" s="1199"/>
      <c r="G52" s="1199"/>
      <c r="H52" s="1199"/>
      <c r="I52" s="1199"/>
      <c r="J52" s="1199"/>
      <c r="K52" s="1199"/>
      <c r="L52" s="1199"/>
      <c r="M52" s="1199"/>
      <c r="N52" s="1199"/>
      <c r="O52" s="1199"/>
      <c r="P52" s="1199"/>
      <c r="Q52" s="1199"/>
      <c r="R52" s="1199"/>
      <c r="S52" s="1200"/>
      <c r="T52" s="3"/>
      <c r="U52" s="4"/>
      <c r="V52" s="4"/>
      <c r="W52" s="4"/>
      <c r="X52" s="4"/>
      <c r="Y52" s="4"/>
      <c r="Z52" s="4"/>
      <c r="AA52" s="4"/>
      <c r="AB52" s="4"/>
    </row>
    <row r="53" spans="1:28" ht="90">
      <c r="A53" s="1182" t="s">
        <v>561</v>
      </c>
      <c r="B53" s="172" t="s">
        <v>581</v>
      </c>
      <c r="C53" s="172" t="s">
        <v>73</v>
      </c>
      <c r="D53" s="308">
        <v>2025</v>
      </c>
      <c r="E53" s="308">
        <v>2030</v>
      </c>
      <c r="F53" s="309">
        <f>SUM(G53:L53)</f>
        <v>1440000</v>
      </c>
      <c r="G53" s="309">
        <v>1200000</v>
      </c>
      <c r="H53" s="309"/>
      <c r="I53" s="309"/>
      <c r="J53" s="309">
        <f>G53*(20/100)</f>
        <v>240000</v>
      </c>
      <c r="K53" s="308"/>
      <c r="L53" s="308"/>
      <c r="M53" s="172" t="s">
        <v>583</v>
      </c>
      <c r="N53" s="172" t="s">
        <v>614</v>
      </c>
      <c r="O53" s="1172" t="s">
        <v>616</v>
      </c>
      <c r="P53" s="1196">
        <v>0.25</v>
      </c>
      <c r="Q53" s="172" t="s">
        <v>47</v>
      </c>
      <c r="R53" s="172"/>
      <c r="S53" s="290" t="s">
        <v>74</v>
      </c>
      <c r="T53" s="3"/>
      <c r="U53" s="4"/>
      <c r="V53" s="4"/>
      <c r="W53" s="4"/>
      <c r="X53" s="4"/>
      <c r="Y53" s="4"/>
      <c r="Z53" s="4"/>
      <c r="AA53" s="4"/>
      <c r="AB53" s="4"/>
    </row>
    <row r="54" spans="1:28" ht="135">
      <c r="A54" s="1183"/>
      <c r="B54" s="166" t="s">
        <v>582</v>
      </c>
      <c r="C54" s="166" t="s">
        <v>75</v>
      </c>
      <c r="D54" s="310">
        <v>2025</v>
      </c>
      <c r="E54" s="310">
        <v>2030</v>
      </c>
      <c r="F54" s="309">
        <f>SUM(G54:L54)</f>
        <v>120000</v>
      </c>
      <c r="G54" s="311"/>
      <c r="H54" s="311"/>
      <c r="I54" s="311">
        <v>100000</v>
      </c>
      <c r="J54" s="311">
        <f>I54*(20/100)</f>
        <v>20000</v>
      </c>
      <c r="K54" s="310"/>
      <c r="L54" s="310"/>
      <c r="M54" s="166" t="s">
        <v>584</v>
      </c>
      <c r="N54" s="166" t="s">
        <v>615</v>
      </c>
      <c r="O54" s="1172"/>
      <c r="P54" s="1172"/>
      <c r="Q54" s="166" t="s">
        <v>47</v>
      </c>
      <c r="R54" s="166"/>
      <c r="S54" s="285" t="s">
        <v>74</v>
      </c>
      <c r="T54" s="3"/>
      <c r="U54" s="4"/>
      <c r="V54" s="4"/>
      <c r="W54" s="4"/>
      <c r="X54" s="4"/>
      <c r="Y54" s="4"/>
      <c r="Z54" s="4"/>
      <c r="AA54" s="4"/>
      <c r="AB54" s="4"/>
    </row>
    <row r="55" spans="1:28" ht="105">
      <c r="A55" s="1183"/>
      <c r="B55" s="166" t="s">
        <v>579</v>
      </c>
      <c r="C55" s="166" t="s">
        <v>76</v>
      </c>
      <c r="D55" s="317">
        <v>2025</v>
      </c>
      <c r="E55" s="317">
        <v>2030</v>
      </c>
      <c r="F55" s="309">
        <f>SUM(G55:L55)</f>
        <v>360000</v>
      </c>
      <c r="G55" s="318">
        <v>300000</v>
      </c>
      <c r="H55" s="318"/>
      <c r="I55" s="318"/>
      <c r="J55" s="318">
        <f>G55*(20/100)</f>
        <v>60000</v>
      </c>
      <c r="K55" s="317"/>
      <c r="L55" s="317"/>
      <c r="M55" s="166" t="s">
        <v>585</v>
      </c>
      <c r="N55" s="170"/>
      <c r="O55" s="1172"/>
      <c r="P55" s="1172"/>
      <c r="Q55" s="170"/>
      <c r="R55" s="166"/>
      <c r="S55" s="285"/>
      <c r="T55" s="3"/>
      <c r="U55" s="4"/>
      <c r="V55" s="4"/>
      <c r="W55" s="4"/>
      <c r="X55" s="4"/>
      <c r="Y55" s="4"/>
      <c r="Z55" s="4"/>
      <c r="AA55" s="4"/>
      <c r="AB55" s="4"/>
    </row>
    <row r="56" spans="1:28" ht="135">
      <c r="A56" s="1183"/>
      <c r="B56" s="169" t="s">
        <v>580</v>
      </c>
      <c r="C56" s="169" t="s">
        <v>76</v>
      </c>
      <c r="D56" s="315">
        <v>2025</v>
      </c>
      <c r="E56" s="315">
        <v>2030</v>
      </c>
      <c r="F56" s="309">
        <f>SUM(G56:L56)</f>
        <v>360000</v>
      </c>
      <c r="G56" s="316">
        <v>300000</v>
      </c>
      <c r="H56" s="316"/>
      <c r="I56" s="316"/>
      <c r="J56" s="316">
        <f>G56*(20/100)</f>
        <v>60000</v>
      </c>
      <c r="K56" s="315"/>
      <c r="L56" s="315"/>
      <c r="M56" s="169" t="s">
        <v>586</v>
      </c>
      <c r="N56" s="170"/>
      <c r="O56" s="1173"/>
      <c r="P56" s="1173"/>
      <c r="Q56" s="170"/>
      <c r="R56" s="166"/>
      <c r="S56" s="286"/>
      <c r="T56" s="3"/>
      <c r="U56" s="4"/>
      <c r="V56" s="4"/>
      <c r="W56" s="4"/>
      <c r="X56" s="4"/>
      <c r="Y56" s="4"/>
      <c r="Z56" s="4"/>
      <c r="AA56" s="4"/>
      <c r="AB56" s="4"/>
    </row>
    <row r="57" spans="1:28" ht="15.75">
      <c r="A57" s="1184" t="s">
        <v>559</v>
      </c>
      <c r="B57" s="1185"/>
      <c r="C57" s="1185"/>
      <c r="D57" s="183"/>
      <c r="E57" s="183"/>
      <c r="F57" s="184">
        <f>SUM(F53:F56)</f>
        <v>2280000</v>
      </c>
      <c r="G57" s="184">
        <f t="shared" ref="G57:L57" si="4">SUM(G53:G56)</f>
        <v>1800000</v>
      </c>
      <c r="H57" s="184">
        <f t="shared" si="4"/>
        <v>0</v>
      </c>
      <c r="I57" s="184">
        <f t="shared" si="4"/>
        <v>100000</v>
      </c>
      <c r="J57" s="184">
        <f>SUM(J53:J56)</f>
        <v>380000</v>
      </c>
      <c r="K57" s="184">
        <f t="shared" si="4"/>
        <v>0</v>
      </c>
      <c r="L57" s="184">
        <f t="shared" si="4"/>
        <v>0</v>
      </c>
      <c r="M57" s="184"/>
      <c r="N57" s="195"/>
      <c r="O57" s="196"/>
      <c r="P57" s="195"/>
      <c r="Q57" s="175"/>
      <c r="R57" s="175"/>
      <c r="S57" s="289"/>
      <c r="T57" s="3"/>
      <c r="U57" s="4"/>
      <c r="V57" s="4"/>
      <c r="W57" s="4"/>
      <c r="X57" s="4"/>
      <c r="Y57" s="4"/>
      <c r="Z57" s="4"/>
      <c r="AA57" s="4"/>
      <c r="AB57" s="4"/>
    </row>
    <row r="58" spans="1:28" ht="33.6" customHeight="1">
      <c r="A58" s="1186" t="s">
        <v>560</v>
      </c>
      <c r="B58" s="1187"/>
      <c r="C58" s="1187"/>
      <c r="D58" s="1187"/>
      <c r="E58" s="1187"/>
      <c r="F58" s="1187"/>
      <c r="G58" s="1187"/>
      <c r="H58" s="1187"/>
      <c r="I58" s="1187"/>
      <c r="J58" s="1187"/>
      <c r="K58" s="1187"/>
      <c r="L58" s="1187"/>
      <c r="M58" s="1187"/>
      <c r="N58" s="1187"/>
      <c r="O58" s="1187"/>
      <c r="P58" s="1187"/>
      <c r="Q58" s="1187"/>
      <c r="R58" s="1187"/>
      <c r="S58" s="1188"/>
      <c r="T58" s="3"/>
      <c r="U58" s="4"/>
      <c r="V58" s="4"/>
      <c r="W58" s="4"/>
      <c r="X58" s="4"/>
      <c r="Y58" s="4"/>
      <c r="Z58" s="4"/>
      <c r="AA58" s="4"/>
      <c r="AB58" s="4"/>
    </row>
    <row r="59" spans="1:28" ht="90">
      <c r="A59" s="1177" t="s">
        <v>612</v>
      </c>
      <c r="B59" s="172" t="s">
        <v>613</v>
      </c>
      <c r="C59" s="172" t="s">
        <v>45</v>
      </c>
      <c r="D59" s="308">
        <v>2025</v>
      </c>
      <c r="E59" s="308">
        <v>2030</v>
      </c>
      <c r="F59" s="309">
        <f t="shared" ref="F59:F66" si="5">SUM(G59:L59)</f>
        <v>5100000</v>
      </c>
      <c r="G59" s="309">
        <v>1500000</v>
      </c>
      <c r="H59" s="309"/>
      <c r="I59" s="309">
        <v>3000000</v>
      </c>
      <c r="J59" s="309">
        <f>I59*(20/100)</f>
        <v>600000</v>
      </c>
      <c r="K59" s="308"/>
      <c r="L59" s="308"/>
      <c r="M59" s="172" t="s">
        <v>587</v>
      </c>
      <c r="N59" s="172" t="s">
        <v>594</v>
      </c>
      <c r="O59" s="1172" t="s">
        <v>601</v>
      </c>
      <c r="P59" s="1196">
        <v>0.5</v>
      </c>
      <c r="Q59" s="172"/>
      <c r="R59" s="172"/>
      <c r="S59" s="290">
        <v>430</v>
      </c>
      <c r="T59" s="3" t="s">
        <v>58</v>
      </c>
      <c r="U59" s="4"/>
      <c r="V59" s="4"/>
      <c r="W59" s="4"/>
      <c r="X59" s="4"/>
      <c r="Y59" s="4"/>
      <c r="Z59" s="4"/>
      <c r="AA59" s="4"/>
      <c r="AB59" s="4"/>
    </row>
    <row r="60" spans="1:28" ht="75">
      <c r="A60" s="1177"/>
      <c r="B60" s="174" t="s">
        <v>562</v>
      </c>
      <c r="C60" s="166"/>
      <c r="D60" s="310"/>
      <c r="E60" s="310"/>
      <c r="F60" s="309">
        <f t="shared" si="5"/>
        <v>0</v>
      </c>
      <c r="G60" s="311"/>
      <c r="H60" s="311"/>
      <c r="I60" s="311"/>
      <c r="J60" s="311"/>
      <c r="K60" s="310"/>
      <c r="L60" s="310"/>
      <c r="M60" s="166"/>
      <c r="N60" s="166"/>
      <c r="O60" s="1172"/>
      <c r="P60" s="1172"/>
      <c r="Q60" s="166"/>
      <c r="R60" s="166"/>
      <c r="S60" s="285"/>
      <c r="T60" s="3"/>
      <c r="U60" s="4"/>
      <c r="V60" s="4"/>
      <c r="W60" s="4"/>
      <c r="X60" s="4"/>
      <c r="Y60" s="4"/>
      <c r="Z60" s="4"/>
      <c r="AA60" s="4"/>
      <c r="AB60" s="4"/>
    </row>
    <row r="61" spans="1:28" ht="90">
      <c r="A61" s="1175"/>
      <c r="B61" s="166" t="s">
        <v>563</v>
      </c>
      <c r="C61" s="166" t="s">
        <v>45</v>
      </c>
      <c r="D61" s="310">
        <v>2025</v>
      </c>
      <c r="E61" s="310">
        <v>2030</v>
      </c>
      <c r="F61" s="309">
        <f t="shared" si="5"/>
        <v>300000</v>
      </c>
      <c r="G61" s="311">
        <v>300000</v>
      </c>
      <c r="H61" s="311"/>
      <c r="I61" s="311"/>
      <c r="J61" s="313"/>
      <c r="K61" s="310"/>
      <c r="L61" s="310"/>
      <c r="M61" s="166" t="s">
        <v>588</v>
      </c>
      <c r="N61" s="166" t="s">
        <v>595</v>
      </c>
      <c r="O61" s="1172"/>
      <c r="P61" s="1172"/>
      <c r="Q61" s="166"/>
      <c r="R61" s="166"/>
      <c r="S61" s="285">
        <v>430</v>
      </c>
      <c r="T61" s="3"/>
      <c r="U61" s="4"/>
      <c r="V61" s="4"/>
      <c r="W61" s="4"/>
      <c r="X61" s="4"/>
      <c r="Y61" s="4"/>
      <c r="Z61" s="4"/>
      <c r="AA61" s="4"/>
      <c r="AB61" s="4"/>
    </row>
    <row r="62" spans="1:28" ht="45">
      <c r="A62" s="1175"/>
      <c r="B62" s="166" t="s">
        <v>564</v>
      </c>
      <c r="C62" s="166" t="s">
        <v>45</v>
      </c>
      <c r="D62" s="310">
        <v>2025</v>
      </c>
      <c r="E62" s="310">
        <v>2027</v>
      </c>
      <c r="F62" s="309">
        <f t="shared" si="5"/>
        <v>50000</v>
      </c>
      <c r="G62" s="311"/>
      <c r="H62" s="314"/>
      <c r="I62" s="369">
        <v>50000</v>
      </c>
      <c r="J62" s="373"/>
      <c r="K62" s="371"/>
      <c r="L62" s="310"/>
      <c r="M62" s="166" t="s">
        <v>589</v>
      </c>
      <c r="N62" s="166" t="s">
        <v>596</v>
      </c>
      <c r="O62" s="1172"/>
      <c r="P62" s="1172"/>
      <c r="Q62" s="166"/>
      <c r="R62" s="166"/>
      <c r="S62" s="285"/>
      <c r="T62" s="3"/>
      <c r="U62" s="4"/>
      <c r="V62" s="4"/>
      <c r="W62" s="4"/>
      <c r="X62" s="4"/>
      <c r="Y62" s="4"/>
      <c r="Z62" s="4"/>
      <c r="AA62" s="4"/>
      <c r="AB62" s="4"/>
    </row>
    <row r="63" spans="1:28" ht="30.75">
      <c r="A63" s="1175"/>
      <c r="B63" s="166" t="s">
        <v>565</v>
      </c>
      <c r="C63" s="166" t="s">
        <v>45</v>
      </c>
      <c r="D63" s="310">
        <v>2025</v>
      </c>
      <c r="E63" s="310">
        <v>2027</v>
      </c>
      <c r="F63" s="309">
        <f t="shared" si="5"/>
        <v>20000</v>
      </c>
      <c r="G63" s="311"/>
      <c r="H63" s="311">
        <v>10000</v>
      </c>
      <c r="I63" s="314"/>
      <c r="J63" s="374">
        <v>10000</v>
      </c>
      <c r="K63" s="371"/>
      <c r="L63" s="310"/>
      <c r="M63" s="166" t="s">
        <v>590</v>
      </c>
      <c r="N63" s="166" t="s">
        <v>597</v>
      </c>
      <c r="O63" s="1172"/>
      <c r="P63" s="1172"/>
      <c r="Q63" s="166"/>
      <c r="R63" s="166"/>
      <c r="S63" s="285"/>
      <c r="T63" s="3"/>
      <c r="U63" s="4"/>
      <c r="V63" s="4"/>
      <c r="W63" s="4"/>
      <c r="X63" s="4"/>
      <c r="Y63" s="4"/>
      <c r="Z63" s="4"/>
      <c r="AA63" s="4"/>
      <c r="AB63" s="4"/>
    </row>
    <row r="64" spans="1:28" ht="120">
      <c r="A64" s="1175"/>
      <c r="B64" s="166" t="s">
        <v>566</v>
      </c>
      <c r="C64" s="166" t="s">
        <v>45</v>
      </c>
      <c r="D64" s="310">
        <v>2025</v>
      </c>
      <c r="E64" s="310">
        <v>2030</v>
      </c>
      <c r="F64" s="309">
        <f t="shared" si="5"/>
        <v>330000</v>
      </c>
      <c r="G64" s="311">
        <v>150000</v>
      </c>
      <c r="H64" s="311"/>
      <c r="I64" s="369"/>
      <c r="J64" s="373">
        <f>G64*(20/100)</f>
        <v>30000</v>
      </c>
      <c r="K64" s="371"/>
      <c r="L64" s="311">
        <v>150000</v>
      </c>
      <c r="M64" s="167" t="s">
        <v>591</v>
      </c>
      <c r="N64" s="166" t="s">
        <v>598</v>
      </c>
      <c r="O64" s="1172"/>
      <c r="P64" s="1172"/>
      <c r="Q64" s="166"/>
      <c r="R64" s="166"/>
      <c r="S64" s="285"/>
      <c r="T64" s="3"/>
      <c r="U64" s="4"/>
      <c r="V64" s="4"/>
      <c r="W64" s="4"/>
      <c r="X64" s="4"/>
      <c r="Y64" s="4"/>
      <c r="Z64" s="4"/>
      <c r="AA64" s="4"/>
      <c r="AB64" s="4"/>
    </row>
    <row r="65" spans="1:28" ht="90">
      <c r="A65" s="1175"/>
      <c r="B65" s="166" t="s">
        <v>567</v>
      </c>
      <c r="C65" s="171" t="s">
        <v>19</v>
      </c>
      <c r="D65" s="310">
        <v>2025</v>
      </c>
      <c r="E65" s="310">
        <v>2030</v>
      </c>
      <c r="F65" s="309">
        <f t="shared" si="5"/>
        <v>96000</v>
      </c>
      <c r="G65" s="311">
        <v>60000</v>
      </c>
      <c r="H65" s="311">
        <v>30000</v>
      </c>
      <c r="I65" s="369"/>
      <c r="J65" s="373">
        <f>H65*(20/100)</f>
        <v>6000</v>
      </c>
      <c r="K65" s="371"/>
      <c r="L65" s="310"/>
      <c r="M65" s="166" t="s">
        <v>592</v>
      </c>
      <c r="N65" s="166" t="s">
        <v>599</v>
      </c>
      <c r="O65" s="1172"/>
      <c r="P65" s="1172"/>
      <c r="Q65" s="166"/>
      <c r="R65" s="166"/>
      <c r="S65" s="285">
        <v>430</v>
      </c>
      <c r="T65" s="3"/>
      <c r="U65" s="4"/>
      <c r="V65" s="4"/>
      <c r="W65" s="4"/>
      <c r="X65" s="4"/>
      <c r="Y65" s="4"/>
      <c r="Z65" s="4"/>
      <c r="AA65" s="4"/>
      <c r="AB65" s="4"/>
    </row>
    <row r="66" spans="1:28" ht="105">
      <c r="A66" s="1175"/>
      <c r="B66" s="169" t="s">
        <v>568</v>
      </c>
      <c r="C66" s="282" t="s">
        <v>19</v>
      </c>
      <c r="D66" s="315">
        <v>2025</v>
      </c>
      <c r="E66" s="315">
        <v>2030</v>
      </c>
      <c r="F66" s="309">
        <f t="shared" si="5"/>
        <v>240000</v>
      </c>
      <c r="G66" s="316">
        <v>200000</v>
      </c>
      <c r="H66" s="316"/>
      <c r="I66" s="370"/>
      <c r="J66" s="375">
        <f>G66*(20/100)</f>
        <v>40000</v>
      </c>
      <c r="K66" s="372"/>
      <c r="L66" s="315"/>
      <c r="M66" s="169" t="s">
        <v>593</v>
      </c>
      <c r="N66" s="169" t="s">
        <v>600</v>
      </c>
      <c r="O66" s="1172"/>
      <c r="P66" s="1173"/>
      <c r="Q66" s="170"/>
      <c r="R66" s="166"/>
      <c r="S66" s="285">
        <v>430</v>
      </c>
      <c r="T66" s="3"/>
      <c r="U66" s="4"/>
      <c r="V66" s="4"/>
      <c r="W66" s="4"/>
      <c r="X66" s="4"/>
      <c r="Y66" s="4"/>
      <c r="Z66" s="4"/>
      <c r="AA66" s="4"/>
      <c r="AB66" s="4"/>
    </row>
    <row r="67" spans="1:28" ht="15.75">
      <c r="A67" s="1184" t="s">
        <v>569</v>
      </c>
      <c r="B67" s="1185"/>
      <c r="C67" s="1185"/>
      <c r="D67" s="183"/>
      <c r="E67" s="183"/>
      <c r="F67" s="184">
        <f>SUM(F59:F66)</f>
        <v>6136000</v>
      </c>
      <c r="G67" s="184">
        <f t="shared" ref="G67:L67" si="6">SUM(G59:G66)</f>
        <v>2210000</v>
      </c>
      <c r="H67" s="184">
        <f t="shared" si="6"/>
        <v>40000</v>
      </c>
      <c r="I67" s="184">
        <f t="shared" si="6"/>
        <v>3050000</v>
      </c>
      <c r="J67" s="184">
        <f>SUM(J59:J66)</f>
        <v>686000</v>
      </c>
      <c r="K67" s="184">
        <f t="shared" si="6"/>
        <v>0</v>
      </c>
      <c r="L67" s="184">
        <f t="shared" si="6"/>
        <v>150000</v>
      </c>
      <c r="M67" s="184"/>
      <c r="N67" s="183"/>
      <c r="O67" s="184"/>
      <c r="P67" s="180"/>
      <c r="Q67" s="173"/>
      <c r="R67" s="173"/>
      <c r="S67" s="288"/>
      <c r="T67" s="3"/>
      <c r="U67" s="4"/>
      <c r="V67" s="4"/>
      <c r="W67" s="4"/>
      <c r="X67" s="4"/>
      <c r="Y67" s="4"/>
      <c r="Z67" s="4"/>
      <c r="AA67" s="4"/>
      <c r="AB67" s="4"/>
    </row>
    <row r="68" spans="1:28" ht="55.35" customHeight="1" thickBot="1">
      <c r="A68" s="1189" t="s">
        <v>570</v>
      </c>
      <c r="B68" s="1190"/>
      <c r="C68" s="1190"/>
      <c r="D68" s="1190"/>
      <c r="E68" s="1190"/>
      <c r="F68" s="1190"/>
      <c r="G68" s="1190"/>
      <c r="H68" s="1190"/>
      <c r="I68" s="1190"/>
      <c r="J68" s="1190"/>
      <c r="K68" s="1190"/>
      <c r="L68" s="1190"/>
      <c r="M68" s="1190"/>
      <c r="N68" s="1190"/>
      <c r="O68" s="1190"/>
      <c r="P68" s="1190"/>
      <c r="Q68" s="1191"/>
      <c r="R68" s="1192"/>
      <c r="S68" s="1193"/>
      <c r="T68" s="3"/>
      <c r="U68" s="4"/>
      <c r="V68" s="4"/>
      <c r="W68" s="4"/>
      <c r="X68" s="4"/>
      <c r="Y68" s="4"/>
      <c r="Z68" s="4"/>
      <c r="AA68" s="4"/>
      <c r="AB68" s="4"/>
    </row>
    <row r="69" spans="1:28" ht="105">
      <c r="A69" s="1177" t="s">
        <v>571</v>
      </c>
      <c r="B69" s="172" t="s">
        <v>572</v>
      </c>
      <c r="C69" s="166" t="s">
        <v>45</v>
      </c>
      <c r="D69" s="308">
        <v>2025</v>
      </c>
      <c r="E69" s="308">
        <v>2030</v>
      </c>
      <c r="F69" s="309">
        <f>SUM(G69:L69)</f>
        <v>32600000</v>
      </c>
      <c r="G69" s="309">
        <v>5000000</v>
      </c>
      <c r="H69" s="309"/>
      <c r="I69" s="309">
        <v>23000000</v>
      </c>
      <c r="J69" s="309">
        <f>I69*(20/100)</f>
        <v>4600000</v>
      </c>
      <c r="K69" s="308"/>
      <c r="L69" s="308"/>
      <c r="M69" s="291" t="s">
        <v>602</v>
      </c>
      <c r="N69" s="172" t="s">
        <v>603</v>
      </c>
      <c r="O69" s="1194" t="s">
        <v>610</v>
      </c>
      <c r="P69" s="1197">
        <v>0.6</v>
      </c>
      <c r="Q69" s="172"/>
      <c r="R69" s="172"/>
      <c r="S69" s="285" t="s">
        <v>77</v>
      </c>
      <c r="T69" s="3" t="s">
        <v>58</v>
      </c>
      <c r="U69" s="4"/>
      <c r="V69" s="4"/>
      <c r="W69" s="4"/>
      <c r="X69" s="4"/>
      <c r="Y69" s="4"/>
      <c r="Z69" s="4"/>
      <c r="AA69" s="4"/>
      <c r="AB69" s="4"/>
    </row>
    <row r="70" spans="1:28" ht="90">
      <c r="A70" s="1175"/>
      <c r="B70" s="166" t="s">
        <v>573</v>
      </c>
      <c r="C70" s="166" t="s">
        <v>45</v>
      </c>
      <c r="D70" s="310"/>
      <c r="E70" s="310">
        <v>2030</v>
      </c>
      <c r="F70" s="309">
        <f>SUM(G70:L70)</f>
        <v>750000</v>
      </c>
      <c r="G70" s="311">
        <v>750000</v>
      </c>
      <c r="H70" s="311"/>
      <c r="I70" s="311"/>
      <c r="J70" s="311"/>
      <c r="K70" s="310"/>
      <c r="L70" s="310"/>
      <c r="M70" s="166" t="s">
        <v>604</v>
      </c>
      <c r="N70" s="166" t="s">
        <v>605</v>
      </c>
      <c r="O70" s="1195"/>
      <c r="P70" s="1172"/>
      <c r="Q70" s="166"/>
      <c r="R70" s="166"/>
      <c r="S70" s="285" t="s">
        <v>77</v>
      </c>
      <c r="T70" s="3"/>
      <c r="U70" s="4"/>
      <c r="V70" s="4"/>
      <c r="W70" s="4"/>
      <c r="X70" s="4"/>
      <c r="Y70" s="4"/>
      <c r="Z70" s="4"/>
      <c r="AA70" s="4"/>
      <c r="AB70" s="4"/>
    </row>
    <row r="71" spans="1:28" ht="90">
      <c r="A71" s="1175"/>
      <c r="B71" s="166" t="s">
        <v>574</v>
      </c>
      <c r="C71" s="166" t="s">
        <v>611</v>
      </c>
      <c r="D71" s="310">
        <v>2025</v>
      </c>
      <c r="E71" s="310">
        <v>2030</v>
      </c>
      <c r="F71" s="309">
        <f>SUM(G71:L71)</f>
        <v>18240000</v>
      </c>
      <c r="G71" s="311">
        <v>4800000</v>
      </c>
      <c r="H71" s="311"/>
      <c r="I71" s="311">
        <v>11200000</v>
      </c>
      <c r="J71" s="311">
        <f>I71*(20/100)</f>
        <v>2240000</v>
      </c>
      <c r="K71" s="310"/>
      <c r="L71" s="310"/>
      <c r="M71" s="166" t="s">
        <v>606</v>
      </c>
      <c r="N71" s="166" t="s">
        <v>607</v>
      </c>
      <c r="O71" s="1195"/>
      <c r="P71" s="1172"/>
      <c r="Q71" s="166"/>
      <c r="R71" s="166"/>
      <c r="S71" s="285" t="s">
        <v>78</v>
      </c>
      <c r="T71" s="3" t="s">
        <v>58</v>
      </c>
      <c r="U71" s="4"/>
      <c r="V71" s="4"/>
      <c r="W71" s="4"/>
      <c r="X71" s="4"/>
      <c r="Y71" s="4"/>
      <c r="Z71" s="4"/>
      <c r="AA71" s="4"/>
      <c r="AB71" s="4"/>
    </row>
    <row r="72" spans="1:28" ht="75">
      <c r="A72" s="1175"/>
      <c r="B72" s="194" t="s">
        <v>575</v>
      </c>
      <c r="C72" s="169" t="s">
        <v>45</v>
      </c>
      <c r="D72" s="312">
        <v>2025</v>
      </c>
      <c r="E72" s="312">
        <v>2030</v>
      </c>
      <c r="F72" s="309">
        <f>SUM(G72:L72)</f>
        <v>6900000</v>
      </c>
      <c r="G72" s="313">
        <v>1500000</v>
      </c>
      <c r="H72" s="313"/>
      <c r="I72" s="313">
        <v>4500000</v>
      </c>
      <c r="J72" s="313">
        <f>I72*(20/100)</f>
        <v>900000</v>
      </c>
      <c r="K72" s="312"/>
      <c r="L72" s="312"/>
      <c r="M72" s="169" t="s">
        <v>608</v>
      </c>
      <c r="N72" s="169" t="s">
        <v>609</v>
      </c>
      <c r="O72" s="1195"/>
      <c r="P72" s="1172"/>
      <c r="Q72" s="166"/>
      <c r="R72" s="166"/>
      <c r="S72" s="285">
        <v>281</v>
      </c>
      <c r="T72" s="3"/>
      <c r="U72" s="4"/>
      <c r="V72" s="4"/>
      <c r="W72" s="4"/>
      <c r="X72" s="4"/>
      <c r="Y72" s="4"/>
      <c r="Z72" s="4"/>
      <c r="AA72" s="4"/>
      <c r="AB72" s="4"/>
    </row>
    <row r="73" spans="1:28" ht="16.5" thickBot="1">
      <c r="A73" s="1180" t="s">
        <v>576</v>
      </c>
      <c r="B73" s="1181"/>
      <c r="C73" s="1181"/>
      <c r="D73" s="185"/>
      <c r="E73" s="185"/>
      <c r="F73" s="186">
        <f t="shared" ref="F73:L73" si="7">SUM(F69:F72)</f>
        <v>58490000</v>
      </c>
      <c r="G73" s="186">
        <f t="shared" si="7"/>
        <v>12050000</v>
      </c>
      <c r="H73" s="186">
        <f t="shared" si="7"/>
        <v>0</v>
      </c>
      <c r="I73" s="186">
        <f t="shared" si="7"/>
        <v>38700000</v>
      </c>
      <c r="J73" s="186">
        <f>SUM(J69:J72)</f>
        <v>7740000</v>
      </c>
      <c r="K73" s="186">
        <f t="shared" si="7"/>
        <v>0</v>
      </c>
      <c r="L73" s="186">
        <f t="shared" si="7"/>
        <v>0</v>
      </c>
      <c r="M73" s="186"/>
      <c r="N73" s="185"/>
      <c r="O73" s="186"/>
      <c r="P73" s="185"/>
      <c r="Q73" s="173"/>
      <c r="R73" s="173"/>
      <c r="S73" s="288"/>
      <c r="T73" s="3"/>
      <c r="U73" s="4"/>
      <c r="V73" s="4"/>
      <c r="W73" s="4"/>
      <c r="X73" s="4"/>
      <c r="Y73" s="4"/>
      <c r="Z73" s="4"/>
      <c r="AA73" s="4"/>
      <c r="AB73" s="4"/>
    </row>
    <row r="74" spans="1:28" ht="16.5" thickBot="1">
      <c r="A74" s="187" t="s">
        <v>79</v>
      </c>
      <c r="B74" s="188"/>
      <c r="C74" s="188"/>
      <c r="D74" s="188"/>
      <c r="E74" s="188"/>
      <c r="F74" s="176">
        <f>F73+F67+F57+F51+F32</f>
        <v>448330000</v>
      </c>
      <c r="G74" s="176">
        <f t="shared" ref="G74:L74" si="8">G73+G67+G57+G51+G32</f>
        <v>177470000</v>
      </c>
      <c r="H74" s="176">
        <f t="shared" si="8"/>
        <v>10800000</v>
      </c>
      <c r="I74" s="176">
        <f t="shared" si="8"/>
        <v>158650000</v>
      </c>
      <c r="J74" s="326">
        <f>SUM(J73+J67+J57+J51+J32)</f>
        <v>51460000</v>
      </c>
      <c r="K74" s="176">
        <f t="shared" si="8"/>
        <v>47600000</v>
      </c>
      <c r="L74" s="176">
        <f t="shared" si="8"/>
        <v>2350000</v>
      </c>
      <c r="M74" s="189"/>
      <c r="N74" s="188"/>
      <c r="O74" s="188"/>
      <c r="P74" s="189"/>
      <c r="Q74" s="182"/>
      <c r="R74" s="182"/>
      <c r="S74" s="292"/>
      <c r="T74" s="3"/>
      <c r="U74" s="4"/>
      <c r="V74" s="4"/>
      <c r="W74" s="4"/>
      <c r="X74" s="4"/>
      <c r="Y74" s="4"/>
      <c r="Z74" s="4"/>
      <c r="AA74" s="4"/>
      <c r="AB74" s="4"/>
    </row>
    <row r="75" spans="1:28">
      <c r="A75" s="177"/>
      <c r="B75" s="177"/>
      <c r="C75" s="177"/>
      <c r="D75" s="177"/>
      <c r="E75" s="177"/>
      <c r="F75" s="179"/>
      <c r="G75" s="179"/>
      <c r="H75" s="179"/>
      <c r="I75" s="179"/>
      <c r="J75" s="179"/>
      <c r="K75" s="177"/>
      <c r="L75" s="177"/>
      <c r="M75" s="177"/>
      <c r="N75" s="177"/>
      <c r="O75" s="177"/>
      <c r="P75" s="177"/>
      <c r="Q75" s="177"/>
      <c r="R75" s="177"/>
      <c r="S75" s="178"/>
      <c r="T75" s="3"/>
      <c r="U75" s="4"/>
      <c r="V75" s="4"/>
      <c r="W75" s="4"/>
      <c r="X75" s="4"/>
      <c r="Y75" s="4"/>
      <c r="Z75" s="4"/>
      <c r="AA75" s="4"/>
      <c r="AB75" s="4"/>
    </row>
    <row r="76" spans="1:28">
      <c r="A76" s="177"/>
      <c r="B76" s="177"/>
      <c r="C76" s="177"/>
      <c r="D76" s="177"/>
      <c r="E76" s="177"/>
      <c r="F76" s="179"/>
      <c r="G76" s="179"/>
      <c r="H76" s="179"/>
      <c r="I76" s="179"/>
      <c r="J76" s="179"/>
      <c r="K76" s="177"/>
      <c r="L76" s="177"/>
      <c r="M76" s="177"/>
      <c r="N76" s="177"/>
      <c r="O76" s="177"/>
      <c r="P76" s="177"/>
      <c r="Q76" s="177"/>
      <c r="R76" s="177"/>
      <c r="S76" s="178"/>
      <c r="T76" s="3"/>
      <c r="U76" s="4"/>
      <c r="V76" s="4"/>
      <c r="W76" s="4"/>
      <c r="X76" s="4"/>
      <c r="Y76" s="4"/>
      <c r="Z76" s="4"/>
      <c r="AA76" s="4"/>
      <c r="AB76" s="4"/>
    </row>
    <row r="77" spans="1:28" ht="54.6" customHeight="1">
      <c r="A77" s="1154" t="s">
        <v>577</v>
      </c>
      <c r="B77" s="1155"/>
      <c r="C77" s="1155"/>
      <c r="D77" s="1155"/>
      <c r="E77" s="1155"/>
      <c r="F77" s="1155"/>
      <c r="G77" s="1155"/>
      <c r="H77" s="1155"/>
      <c r="I77" s="1155"/>
      <c r="J77" s="1155"/>
      <c r="K77" s="1155"/>
      <c r="L77" s="1155"/>
      <c r="M77" s="1"/>
      <c r="N77" s="1"/>
      <c r="O77" s="1"/>
      <c r="P77" s="1"/>
      <c r="Q77" s="1"/>
      <c r="R77" s="1"/>
      <c r="S77" s="3"/>
      <c r="T77" s="3"/>
      <c r="U77" s="4"/>
      <c r="V77" s="4"/>
      <c r="W77" s="4"/>
      <c r="X77" s="4"/>
      <c r="Y77" s="4"/>
      <c r="Z77" s="4"/>
      <c r="AA77" s="4"/>
      <c r="AB77" s="4"/>
    </row>
    <row r="78" spans="1:28">
      <c r="A78" s="1"/>
      <c r="B78" s="1"/>
      <c r="C78" s="1"/>
      <c r="D78" s="1"/>
      <c r="E78" s="1"/>
      <c r="F78" s="2"/>
      <c r="G78" s="2"/>
      <c r="H78" s="2"/>
      <c r="I78" s="2"/>
      <c r="J78" s="2"/>
      <c r="K78" s="1"/>
      <c r="L78" s="1"/>
      <c r="M78" s="1"/>
      <c r="N78" s="1"/>
      <c r="O78" s="1"/>
      <c r="P78" s="1"/>
      <c r="Q78" s="1"/>
      <c r="R78" s="1"/>
      <c r="S78" s="3"/>
      <c r="T78" s="3"/>
      <c r="U78" s="4"/>
      <c r="V78" s="4"/>
      <c r="W78" s="4"/>
      <c r="X78" s="4"/>
      <c r="Y78" s="4"/>
      <c r="Z78" s="4"/>
      <c r="AA78" s="4"/>
      <c r="AB78" s="4"/>
    </row>
    <row r="79" spans="1:28">
      <c r="A79" s="1"/>
      <c r="B79" s="1"/>
      <c r="C79" s="1"/>
      <c r="D79" s="1"/>
      <c r="E79" s="1"/>
      <c r="F79" s="2"/>
      <c r="G79" s="2"/>
      <c r="H79" s="2"/>
      <c r="I79" s="2"/>
      <c r="J79" s="2"/>
      <c r="K79" s="1"/>
      <c r="L79" s="1"/>
      <c r="M79" s="1"/>
      <c r="N79" s="1"/>
      <c r="O79" s="1"/>
      <c r="P79" s="1"/>
      <c r="Q79" s="1"/>
      <c r="R79" s="1"/>
      <c r="S79" s="3"/>
      <c r="T79" s="3"/>
      <c r="U79" s="4"/>
      <c r="V79" s="4"/>
      <c r="W79" s="4"/>
      <c r="X79" s="4"/>
      <c r="Y79" s="4"/>
      <c r="Z79" s="4"/>
      <c r="AA79" s="4"/>
      <c r="AB79" s="4"/>
    </row>
    <row r="80" spans="1:28">
      <c r="A80" s="1"/>
      <c r="B80" s="1"/>
      <c r="C80" s="1"/>
      <c r="D80" s="1"/>
      <c r="E80" s="1"/>
      <c r="F80" s="2"/>
      <c r="G80" s="2"/>
      <c r="H80" s="2"/>
      <c r="I80" s="2"/>
      <c r="J80" s="2"/>
      <c r="K80" s="1"/>
      <c r="L80" s="1"/>
      <c r="M80" s="1"/>
      <c r="N80" s="1"/>
      <c r="O80" s="1"/>
      <c r="P80" s="1"/>
      <c r="Q80" s="1"/>
      <c r="R80" s="1"/>
      <c r="S80" s="3"/>
      <c r="T80" s="3"/>
      <c r="U80" s="4"/>
      <c r="V80" s="4"/>
      <c r="W80" s="4"/>
      <c r="X80" s="4"/>
      <c r="Y80" s="4"/>
      <c r="Z80" s="4"/>
      <c r="AA80" s="4"/>
      <c r="AB80" s="4"/>
    </row>
    <row r="81" spans="1:28">
      <c r="A81" s="1"/>
      <c r="B81" s="1"/>
      <c r="C81" s="1"/>
      <c r="D81" s="1"/>
      <c r="E81" s="1"/>
      <c r="F81" s="2"/>
      <c r="G81" s="2"/>
      <c r="H81" s="2"/>
      <c r="I81" s="2"/>
      <c r="J81" s="2"/>
      <c r="K81" s="1"/>
      <c r="L81" s="1"/>
      <c r="M81" s="1"/>
      <c r="N81" s="1"/>
      <c r="O81" s="1"/>
      <c r="P81" s="1"/>
      <c r="Q81" s="1"/>
      <c r="R81" s="1"/>
      <c r="S81" s="3"/>
      <c r="T81" s="3"/>
      <c r="U81" s="4"/>
      <c r="V81" s="4"/>
      <c r="W81" s="4"/>
      <c r="X81" s="4"/>
      <c r="Y81" s="4"/>
      <c r="Z81" s="4"/>
      <c r="AA81" s="4"/>
      <c r="AB81" s="4"/>
    </row>
    <row r="82" spans="1:28">
      <c r="A82" s="1"/>
      <c r="B82" s="1"/>
      <c r="C82" s="1"/>
      <c r="D82" s="1"/>
      <c r="E82" s="1"/>
      <c r="F82" s="2"/>
      <c r="G82" s="2"/>
      <c r="H82" s="2"/>
      <c r="I82" s="2"/>
      <c r="J82" s="2"/>
      <c r="K82" s="1"/>
      <c r="L82" s="1"/>
      <c r="M82" s="1"/>
      <c r="N82" s="1"/>
      <c r="O82" s="1"/>
      <c r="P82" s="1"/>
      <c r="Q82" s="1"/>
      <c r="R82" s="1"/>
      <c r="S82" s="3"/>
      <c r="T82" s="3"/>
      <c r="U82" s="4"/>
      <c r="V82" s="4"/>
      <c r="W82" s="4"/>
      <c r="X82" s="4"/>
      <c r="Y82" s="4"/>
      <c r="Z82" s="4"/>
      <c r="AA82" s="4"/>
      <c r="AB82" s="4"/>
    </row>
    <row r="83" spans="1:28">
      <c r="A83" s="1"/>
      <c r="B83" s="1"/>
      <c r="C83" s="1"/>
      <c r="D83" s="1"/>
      <c r="E83" s="1"/>
      <c r="F83" s="2"/>
      <c r="G83" s="2"/>
      <c r="H83" s="2"/>
      <c r="I83" s="2"/>
      <c r="J83" s="2"/>
      <c r="K83" s="1"/>
      <c r="L83" s="1"/>
      <c r="M83" s="1"/>
      <c r="N83" s="1"/>
      <c r="O83" s="1"/>
      <c r="P83" s="1"/>
      <c r="Q83" s="1"/>
      <c r="R83" s="1"/>
      <c r="S83" s="3"/>
      <c r="T83" s="3"/>
      <c r="U83" s="4"/>
      <c r="V83" s="4"/>
      <c r="W83" s="4"/>
      <c r="X83" s="4"/>
      <c r="Y83" s="4"/>
      <c r="Z83" s="4"/>
      <c r="AA83" s="4"/>
      <c r="AB83" s="4"/>
    </row>
    <row r="84" spans="1:28">
      <c r="A84" s="1"/>
      <c r="B84" s="1"/>
      <c r="C84" s="1"/>
      <c r="D84" s="1"/>
      <c r="E84" s="1"/>
      <c r="F84" s="2"/>
      <c r="G84" s="2"/>
      <c r="H84" s="2"/>
      <c r="I84" s="2"/>
      <c r="J84" s="2"/>
      <c r="K84" s="1"/>
      <c r="L84" s="1"/>
      <c r="M84" s="1"/>
      <c r="N84" s="1"/>
      <c r="O84" s="1"/>
      <c r="P84" s="1"/>
      <c r="Q84" s="1"/>
      <c r="R84" s="1"/>
      <c r="S84" s="3"/>
      <c r="T84" s="3"/>
      <c r="U84" s="4"/>
      <c r="V84" s="4"/>
      <c r="W84" s="4"/>
      <c r="X84" s="4"/>
      <c r="Y84" s="4"/>
      <c r="Z84" s="4"/>
      <c r="AA84" s="4"/>
      <c r="AB84" s="4"/>
    </row>
    <row r="85" spans="1:28">
      <c r="A85" s="1"/>
      <c r="B85" s="1"/>
      <c r="C85" s="1"/>
      <c r="D85" s="1"/>
      <c r="E85" s="1"/>
      <c r="F85" s="2"/>
      <c r="G85" s="2"/>
      <c r="H85" s="2"/>
      <c r="I85" s="2"/>
      <c r="J85" s="2"/>
      <c r="K85" s="1"/>
      <c r="L85" s="1"/>
      <c r="M85" s="1"/>
      <c r="N85" s="1"/>
      <c r="O85" s="1"/>
      <c r="P85" s="1"/>
      <c r="Q85" s="1"/>
      <c r="R85" s="1"/>
      <c r="S85" s="3"/>
      <c r="T85" s="3"/>
      <c r="U85" s="4"/>
      <c r="V85" s="4"/>
      <c r="W85" s="4"/>
      <c r="X85" s="4"/>
      <c r="Y85" s="4"/>
      <c r="Z85" s="4"/>
      <c r="AA85" s="4"/>
      <c r="AB85" s="4"/>
    </row>
    <row r="86" spans="1:28">
      <c r="A86" s="1"/>
      <c r="B86" s="1"/>
      <c r="C86" s="1"/>
      <c r="D86" s="1"/>
      <c r="E86" s="1"/>
      <c r="F86" s="2"/>
      <c r="G86" s="2"/>
      <c r="H86" s="2"/>
      <c r="I86" s="2"/>
      <c r="J86" s="2"/>
      <c r="K86" s="1"/>
      <c r="L86" s="1"/>
      <c r="M86" s="1"/>
      <c r="N86" s="1"/>
      <c r="O86" s="1"/>
      <c r="P86" s="1"/>
      <c r="Q86" s="1"/>
      <c r="R86" s="1"/>
      <c r="S86" s="3"/>
      <c r="T86" s="3"/>
      <c r="U86" s="4"/>
      <c r="V86" s="4"/>
      <c r="W86" s="4"/>
      <c r="X86" s="4"/>
      <c r="Y86" s="4"/>
      <c r="Z86" s="4"/>
      <c r="AA86" s="4"/>
      <c r="AB86" s="4"/>
    </row>
    <row r="87" spans="1:28">
      <c r="A87" s="1"/>
      <c r="B87" s="1"/>
      <c r="C87" s="1"/>
      <c r="D87" s="1"/>
      <c r="E87" s="1"/>
      <c r="F87" s="2"/>
      <c r="G87" s="2"/>
      <c r="H87" s="2"/>
      <c r="I87" s="2"/>
      <c r="J87" s="2"/>
      <c r="K87" s="1"/>
      <c r="L87" s="1"/>
      <c r="M87" s="1"/>
      <c r="N87" s="1"/>
      <c r="O87" s="1"/>
      <c r="P87" s="1"/>
      <c r="Q87" s="1"/>
      <c r="R87" s="1"/>
      <c r="S87" s="3"/>
      <c r="T87" s="3"/>
      <c r="U87" s="4"/>
      <c r="V87" s="4"/>
      <c r="W87" s="4"/>
      <c r="X87" s="4"/>
      <c r="Y87" s="4"/>
      <c r="Z87" s="4"/>
      <c r="AA87" s="4"/>
      <c r="AB87" s="4"/>
    </row>
    <row r="88" spans="1:28">
      <c r="A88" s="1"/>
      <c r="B88" s="1"/>
      <c r="C88" s="1"/>
      <c r="D88" s="1"/>
      <c r="E88" s="1"/>
      <c r="F88" s="2"/>
      <c r="G88" s="2"/>
      <c r="H88" s="2"/>
      <c r="I88" s="2"/>
      <c r="J88" s="2"/>
      <c r="K88" s="1"/>
      <c r="L88" s="1"/>
      <c r="M88" s="1"/>
      <c r="N88" s="1"/>
      <c r="O88" s="1"/>
      <c r="P88" s="1"/>
      <c r="Q88" s="1"/>
      <c r="R88" s="1"/>
      <c r="S88" s="3"/>
      <c r="T88" s="3"/>
      <c r="U88" s="4"/>
      <c r="V88" s="4"/>
      <c r="W88" s="4"/>
      <c r="X88" s="4"/>
      <c r="Y88" s="4"/>
      <c r="Z88" s="4"/>
      <c r="AA88" s="4"/>
      <c r="AB88" s="4"/>
    </row>
    <row r="89" spans="1:28">
      <c r="A89" s="1"/>
      <c r="B89" s="1"/>
      <c r="C89" s="1"/>
      <c r="D89" s="1"/>
      <c r="E89" s="1"/>
      <c r="F89" s="2"/>
      <c r="G89" s="2"/>
      <c r="H89" s="2"/>
      <c r="I89" s="2"/>
      <c r="J89" s="2"/>
      <c r="K89" s="1"/>
      <c r="L89" s="1"/>
      <c r="M89" s="1"/>
      <c r="N89" s="1"/>
      <c r="O89" s="1"/>
      <c r="P89" s="1"/>
      <c r="Q89" s="1"/>
      <c r="R89" s="1"/>
      <c r="S89" s="3"/>
      <c r="T89" s="3"/>
      <c r="U89" s="4"/>
      <c r="V89" s="4"/>
      <c r="W89" s="4"/>
      <c r="X89" s="4"/>
      <c r="Y89" s="4"/>
      <c r="Z89" s="4"/>
      <c r="AA89" s="4"/>
      <c r="AB89" s="4"/>
    </row>
    <row r="90" spans="1:28">
      <c r="A90" s="1"/>
      <c r="B90" s="1"/>
      <c r="C90" s="1"/>
      <c r="D90" s="1"/>
      <c r="E90" s="1"/>
      <c r="F90" s="2"/>
      <c r="G90" s="2"/>
      <c r="H90" s="2"/>
      <c r="I90" s="2"/>
      <c r="J90" s="2"/>
      <c r="K90" s="1"/>
      <c r="L90" s="1"/>
      <c r="M90" s="1"/>
      <c r="N90" s="1"/>
      <c r="O90" s="1"/>
      <c r="P90" s="1"/>
      <c r="Q90" s="1"/>
      <c r="R90" s="1"/>
      <c r="S90" s="3"/>
      <c r="T90" s="3"/>
      <c r="U90" s="4"/>
      <c r="V90" s="4"/>
      <c r="W90" s="4"/>
      <c r="X90" s="4"/>
      <c r="Y90" s="4"/>
      <c r="Z90" s="4"/>
      <c r="AA90" s="4"/>
      <c r="AB90" s="4"/>
    </row>
    <row r="91" spans="1:28">
      <c r="A91" s="1"/>
      <c r="B91" s="1"/>
      <c r="C91" s="1"/>
      <c r="D91" s="1"/>
      <c r="E91" s="1"/>
      <c r="F91" s="2"/>
      <c r="G91" s="2"/>
      <c r="H91" s="2"/>
      <c r="I91" s="2"/>
      <c r="J91" s="2"/>
      <c r="K91" s="1"/>
      <c r="L91" s="1"/>
      <c r="M91" s="1"/>
      <c r="N91" s="1"/>
      <c r="O91" s="1"/>
      <c r="P91" s="1"/>
      <c r="Q91" s="1"/>
      <c r="R91" s="1"/>
      <c r="S91" s="3"/>
      <c r="T91" s="3"/>
      <c r="U91" s="4"/>
      <c r="V91" s="4"/>
      <c r="W91" s="4"/>
      <c r="X91" s="4"/>
      <c r="Y91" s="4"/>
      <c r="Z91" s="4"/>
      <c r="AA91" s="4"/>
      <c r="AB91" s="4"/>
    </row>
    <row r="92" spans="1:28">
      <c r="A92" s="1"/>
      <c r="B92" s="1"/>
      <c r="C92" s="1"/>
      <c r="D92" s="1"/>
      <c r="E92" s="1"/>
      <c r="F92" s="2"/>
      <c r="G92" s="2"/>
      <c r="H92" s="2"/>
      <c r="I92" s="2"/>
      <c r="J92" s="2"/>
      <c r="K92" s="1"/>
      <c r="L92" s="1"/>
      <c r="M92" s="1"/>
      <c r="N92" s="1"/>
      <c r="O92" s="1"/>
      <c r="P92" s="1"/>
      <c r="Q92" s="1"/>
      <c r="R92" s="1"/>
      <c r="S92" s="3"/>
      <c r="T92" s="3"/>
      <c r="U92" s="4"/>
      <c r="V92" s="4"/>
      <c r="W92" s="4"/>
      <c r="X92" s="4"/>
      <c r="Y92" s="4"/>
      <c r="Z92" s="4"/>
      <c r="AA92" s="4"/>
      <c r="AB92" s="4"/>
    </row>
    <row r="93" spans="1:28">
      <c r="A93" s="1"/>
      <c r="B93" s="1"/>
      <c r="C93" s="1"/>
      <c r="D93" s="1"/>
      <c r="E93" s="1"/>
      <c r="F93" s="2"/>
      <c r="G93" s="2"/>
      <c r="H93" s="2"/>
      <c r="I93" s="2"/>
      <c r="J93" s="2"/>
      <c r="K93" s="1"/>
      <c r="L93" s="1"/>
      <c r="M93" s="1"/>
      <c r="N93" s="1"/>
      <c r="O93" s="1"/>
      <c r="P93" s="1"/>
      <c r="Q93" s="1"/>
      <c r="R93" s="1"/>
      <c r="S93" s="3"/>
      <c r="T93" s="3"/>
      <c r="U93" s="4"/>
      <c r="V93" s="4"/>
      <c r="W93" s="4"/>
      <c r="X93" s="4"/>
      <c r="Y93" s="4"/>
      <c r="Z93" s="4"/>
      <c r="AA93" s="4"/>
      <c r="AB93" s="4"/>
    </row>
    <row r="94" spans="1:28">
      <c r="A94" s="1"/>
      <c r="B94" s="1"/>
      <c r="C94" s="1"/>
      <c r="D94" s="1"/>
      <c r="E94" s="1"/>
      <c r="F94" s="2"/>
      <c r="G94" s="2"/>
      <c r="H94" s="2"/>
      <c r="I94" s="2"/>
      <c r="J94" s="2"/>
      <c r="K94" s="1"/>
      <c r="L94" s="1"/>
      <c r="M94" s="1"/>
      <c r="N94" s="1"/>
      <c r="O94" s="1"/>
      <c r="P94" s="1"/>
      <c r="Q94" s="1"/>
      <c r="R94" s="1"/>
      <c r="S94" s="3"/>
      <c r="T94" s="3"/>
      <c r="U94" s="4"/>
      <c r="V94" s="4"/>
      <c r="W94" s="4"/>
      <c r="X94" s="4"/>
      <c r="Y94" s="4"/>
      <c r="Z94" s="4"/>
      <c r="AA94" s="4"/>
      <c r="AB94" s="4"/>
    </row>
    <row r="95" spans="1:28">
      <c r="A95" s="1"/>
      <c r="B95" s="1"/>
      <c r="C95" s="1"/>
      <c r="D95" s="1"/>
      <c r="E95" s="1"/>
      <c r="F95" s="2"/>
      <c r="G95" s="2"/>
      <c r="H95" s="2"/>
      <c r="I95" s="2"/>
      <c r="J95" s="2"/>
      <c r="K95" s="1"/>
      <c r="L95" s="1"/>
      <c r="M95" s="1"/>
      <c r="N95" s="1"/>
      <c r="O95" s="1"/>
      <c r="P95" s="1"/>
      <c r="Q95" s="1"/>
      <c r="R95" s="1"/>
      <c r="S95" s="3"/>
      <c r="T95" s="3"/>
      <c r="U95" s="4"/>
      <c r="V95" s="4"/>
      <c r="W95" s="4"/>
      <c r="X95" s="4"/>
      <c r="Y95" s="4"/>
      <c r="Z95" s="4"/>
      <c r="AA95" s="4"/>
      <c r="AB95" s="4"/>
    </row>
    <row r="96" spans="1:28">
      <c r="A96" s="1"/>
      <c r="B96" s="1"/>
      <c r="C96" s="1"/>
      <c r="D96" s="1"/>
      <c r="E96" s="1"/>
      <c r="F96" s="2"/>
      <c r="G96" s="2"/>
      <c r="H96" s="2"/>
      <c r="I96" s="2"/>
      <c r="J96" s="2"/>
      <c r="K96" s="1"/>
      <c r="L96" s="1"/>
      <c r="M96" s="1"/>
      <c r="N96" s="1"/>
      <c r="O96" s="1"/>
      <c r="P96" s="1"/>
      <c r="Q96" s="1"/>
      <c r="R96" s="1"/>
      <c r="S96" s="3"/>
      <c r="T96" s="3"/>
      <c r="U96" s="4"/>
      <c r="V96" s="4"/>
      <c r="W96" s="4"/>
      <c r="X96" s="4"/>
      <c r="Y96" s="4"/>
      <c r="Z96" s="4"/>
      <c r="AA96" s="4"/>
      <c r="AB96" s="4"/>
    </row>
    <row r="97" spans="1:28">
      <c r="A97" s="1"/>
      <c r="B97" s="1"/>
      <c r="C97" s="1"/>
      <c r="D97" s="1"/>
      <c r="E97" s="1"/>
      <c r="F97" s="2"/>
      <c r="G97" s="2"/>
      <c r="H97" s="2"/>
      <c r="I97" s="2"/>
      <c r="J97" s="2"/>
      <c r="K97" s="1"/>
      <c r="L97" s="1"/>
      <c r="M97" s="1"/>
      <c r="N97" s="1"/>
      <c r="O97" s="1"/>
      <c r="P97" s="1"/>
      <c r="Q97" s="1"/>
      <c r="R97" s="1"/>
      <c r="S97" s="3"/>
      <c r="T97" s="3"/>
      <c r="U97" s="4"/>
      <c r="V97" s="4"/>
      <c r="W97" s="4"/>
      <c r="X97" s="4"/>
      <c r="Y97" s="4"/>
      <c r="Z97" s="4"/>
      <c r="AA97" s="4"/>
      <c r="AB97" s="4"/>
    </row>
    <row r="98" spans="1:28">
      <c r="A98" s="1"/>
      <c r="B98" s="1"/>
      <c r="C98" s="1"/>
      <c r="D98" s="1"/>
      <c r="E98" s="1"/>
      <c r="F98" s="2"/>
      <c r="G98" s="2"/>
      <c r="H98" s="2"/>
      <c r="I98" s="2"/>
      <c r="J98" s="2"/>
      <c r="K98" s="1"/>
      <c r="L98" s="1"/>
      <c r="M98" s="1"/>
      <c r="N98" s="1"/>
      <c r="O98" s="1"/>
      <c r="P98" s="1"/>
      <c r="Q98" s="1"/>
      <c r="R98" s="1"/>
      <c r="S98" s="3"/>
      <c r="T98" s="3"/>
      <c r="U98" s="4"/>
      <c r="V98" s="4"/>
      <c r="W98" s="4"/>
      <c r="X98" s="4"/>
      <c r="Y98" s="4"/>
      <c r="Z98" s="4"/>
      <c r="AA98" s="4"/>
      <c r="AB98" s="4"/>
    </row>
    <row r="99" spans="1:28">
      <c r="A99" s="1"/>
      <c r="B99" s="1"/>
      <c r="C99" s="1"/>
      <c r="D99" s="1"/>
      <c r="E99" s="1"/>
      <c r="F99" s="2"/>
      <c r="G99" s="2"/>
      <c r="H99" s="2"/>
      <c r="I99" s="2"/>
      <c r="J99" s="2"/>
      <c r="K99" s="1"/>
      <c r="L99" s="1"/>
      <c r="M99" s="1"/>
      <c r="N99" s="1"/>
      <c r="O99" s="1"/>
      <c r="P99" s="1"/>
      <c r="Q99" s="1"/>
      <c r="R99" s="1"/>
      <c r="S99" s="3"/>
      <c r="T99" s="3"/>
      <c r="U99" s="4"/>
      <c r="V99" s="4"/>
      <c r="W99" s="4"/>
      <c r="X99" s="4"/>
      <c r="Y99" s="4"/>
      <c r="Z99" s="4"/>
      <c r="AA99" s="4"/>
      <c r="AB99" s="4"/>
    </row>
    <row r="100" spans="1:28">
      <c r="A100" s="1"/>
      <c r="B100" s="1"/>
      <c r="C100" s="1"/>
      <c r="D100" s="1"/>
      <c r="E100" s="1"/>
      <c r="F100" s="2"/>
      <c r="G100" s="2"/>
      <c r="H100" s="2"/>
      <c r="I100" s="2"/>
      <c r="J100" s="2"/>
      <c r="K100" s="1"/>
      <c r="L100" s="1"/>
      <c r="M100" s="1"/>
      <c r="N100" s="1"/>
      <c r="O100" s="1"/>
      <c r="P100" s="1"/>
      <c r="Q100" s="1"/>
      <c r="R100" s="1"/>
      <c r="S100" s="3"/>
      <c r="T100" s="3"/>
      <c r="U100" s="4"/>
      <c r="V100" s="4"/>
      <c r="W100" s="4"/>
      <c r="X100" s="4"/>
      <c r="Y100" s="4"/>
      <c r="Z100" s="4"/>
      <c r="AA100" s="4"/>
      <c r="AB100" s="4"/>
    </row>
    <row r="101" spans="1:28">
      <c r="A101" s="1"/>
      <c r="B101" s="1"/>
      <c r="C101" s="1"/>
      <c r="D101" s="1"/>
      <c r="E101" s="1"/>
      <c r="F101" s="2"/>
      <c r="G101" s="2"/>
      <c r="H101" s="2"/>
      <c r="I101" s="2"/>
      <c r="J101" s="2"/>
      <c r="K101" s="1"/>
      <c r="L101" s="1"/>
      <c r="M101" s="1"/>
      <c r="N101" s="1"/>
      <c r="O101" s="1"/>
      <c r="P101" s="1"/>
      <c r="Q101" s="1"/>
      <c r="R101" s="1"/>
      <c r="S101" s="3"/>
      <c r="T101" s="3"/>
      <c r="U101" s="4"/>
      <c r="V101" s="4"/>
      <c r="W101" s="4"/>
      <c r="X101" s="4"/>
      <c r="Y101" s="4"/>
      <c r="Z101" s="4"/>
      <c r="AA101" s="4"/>
      <c r="AB101" s="4"/>
    </row>
    <row r="102" spans="1:28">
      <c r="A102" s="1"/>
      <c r="B102" s="1"/>
      <c r="C102" s="1"/>
      <c r="D102" s="1"/>
      <c r="E102" s="1"/>
      <c r="F102" s="2"/>
      <c r="G102" s="2"/>
      <c r="H102" s="2"/>
      <c r="I102" s="2"/>
      <c r="J102" s="2"/>
      <c r="K102" s="1"/>
      <c r="L102" s="1"/>
      <c r="M102" s="1"/>
      <c r="N102" s="1"/>
      <c r="O102" s="1"/>
      <c r="P102" s="1"/>
      <c r="Q102" s="1"/>
      <c r="R102" s="1"/>
      <c r="S102" s="3"/>
      <c r="T102" s="3"/>
      <c r="U102" s="4"/>
      <c r="V102" s="4"/>
      <c r="W102" s="4"/>
      <c r="X102" s="4"/>
      <c r="Y102" s="4"/>
      <c r="Z102" s="4"/>
      <c r="AA102" s="4"/>
      <c r="AB102" s="4"/>
    </row>
    <row r="103" spans="1:28">
      <c r="A103" s="1"/>
      <c r="B103" s="1"/>
      <c r="C103" s="1"/>
      <c r="D103" s="1"/>
      <c r="E103" s="1"/>
      <c r="F103" s="2"/>
      <c r="G103" s="2"/>
      <c r="H103" s="2"/>
      <c r="I103" s="2"/>
      <c r="J103" s="2"/>
      <c r="K103" s="1"/>
      <c r="L103" s="1"/>
      <c r="M103" s="1"/>
      <c r="N103" s="1"/>
      <c r="O103" s="1"/>
      <c r="P103" s="1"/>
      <c r="Q103" s="1"/>
      <c r="R103" s="1"/>
      <c r="S103" s="3"/>
      <c r="T103" s="3"/>
      <c r="U103" s="4"/>
      <c r="V103" s="4"/>
      <c r="W103" s="4"/>
      <c r="X103" s="4"/>
      <c r="Y103" s="4"/>
      <c r="Z103" s="4"/>
      <c r="AA103" s="4"/>
      <c r="AB103" s="4"/>
    </row>
    <row r="104" spans="1:28">
      <c r="A104" s="1"/>
      <c r="B104" s="1"/>
      <c r="C104" s="1"/>
      <c r="D104" s="1"/>
      <c r="E104" s="1"/>
      <c r="F104" s="2"/>
      <c r="G104" s="2"/>
      <c r="H104" s="2"/>
      <c r="I104" s="2"/>
      <c r="J104" s="2"/>
      <c r="K104" s="1"/>
      <c r="L104" s="1"/>
      <c r="M104" s="1"/>
      <c r="N104" s="1"/>
      <c r="O104" s="1"/>
      <c r="P104" s="1"/>
      <c r="Q104" s="1"/>
      <c r="R104" s="1"/>
      <c r="S104" s="3"/>
      <c r="T104" s="3"/>
      <c r="U104" s="4"/>
      <c r="V104" s="4"/>
      <c r="W104" s="4"/>
      <c r="X104" s="4"/>
      <c r="Y104" s="4"/>
      <c r="Z104" s="4"/>
      <c r="AA104" s="4"/>
      <c r="AB104" s="4"/>
    </row>
    <row r="105" spans="1:28">
      <c r="A105" s="1"/>
      <c r="B105" s="1"/>
      <c r="C105" s="1"/>
      <c r="D105" s="1"/>
      <c r="E105" s="1"/>
      <c r="F105" s="2"/>
      <c r="G105" s="2"/>
      <c r="H105" s="2"/>
      <c r="I105" s="2"/>
      <c r="J105" s="2"/>
      <c r="K105" s="1"/>
      <c r="L105" s="1"/>
      <c r="M105" s="1"/>
      <c r="N105" s="1"/>
      <c r="O105" s="1"/>
      <c r="P105" s="1"/>
      <c r="Q105" s="1"/>
      <c r="R105" s="1"/>
      <c r="S105" s="3"/>
      <c r="T105" s="3"/>
      <c r="U105" s="4"/>
      <c r="V105" s="4"/>
      <c r="W105" s="4"/>
      <c r="X105" s="4"/>
      <c r="Y105" s="4"/>
      <c r="Z105" s="4"/>
      <c r="AA105" s="4"/>
      <c r="AB105" s="4"/>
    </row>
    <row r="106" spans="1:28">
      <c r="A106" s="1"/>
      <c r="B106" s="1"/>
      <c r="C106" s="1"/>
      <c r="D106" s="1"/>
      <c r="E106" s="1"/>
      <c r="F106" s="2"/>
      <c r="G106" s="2"/>
      <c r="H106" s="2"/>
      <c r="I106" s="2"/>
      <c r="J106" s="2"/>
      <c r="K106" s="1"/>
      <c r="L106" s="1"/>
      <c r="M106" s="1"/>
      <c r="N106" s="1"/>
      <c r="O106" s="1"/>
      <c r="P106" s="1"/>
      <c r="Q106" s="1"/>
      <c r="R106" s="1"/>
      <c r="S106" s="3"/>
      <c r="T106" s="3"/>
      <c r="U106" s="4"/>
      <c r="V106" s="4"/>
      <c r="W106" s="4"/>
      <c r="X106" s="4"/>
      <c r="Y106" s="4"/>
      <c r="Z106" s="4"/>
      <c r="AA106" s="4"/>
      <c r="AB106" s="4"/>
    </row>
    <row r="107" spans="1:28">
      <c r="A107" s="1"/>
      <c r="B107" s="1"/>
      <c r="C107" s="1"/>
      <c r="D107" s="1"/>
      <c r="E107" s="1"/>
      <c r="F107" s="2"/>
      <c r="G107" s="2"/>
      <c r="H107" s="2"/>
      <c r="I107" s="2"/>
      <c r="J107" s="2"/>
      <c r="K107" s="1"/>
      <c r="L107" s="1"/>
      <c r="M107" s="1"/>
      <c r="N107" s="1"/>
      <c r="O107" s="1"/>
      <c r="P107" s="1"/>
      <c r="Q107" s="1"/>
      <c r="R107" s="1"/>
      <c r="S107" s="3"/>
      <c r="T107" s="3"/>
      <c r="U107" s="4"/>
      <c r="V107" s="4"/>
      <c r="W107" s="4"/>
      <c r="X107" s="4"/>
      <c r="Y107" s="4"/>
      <c r="Z107" s="4"/>
      <c r="AA107" s="4"/>
      <c r="AB107" s="4"/>
    </row>
    <row r="108" spans="1:28">
      <c r="A108" s="1"/>
      <c r="B108" s="1"/>
      <c r="C108" s="1"/>
      <c r="D108" s="1"/>
      <c r="E108" s="1"/>
      <c r="F108" s="2"/>
      <c r="G108" s="2"/>
      <c r="H108" s="2"/>
      <c r="I108" s="2"/>
      <c r="J108" s="2"/>
      <c r="K108" s="1"/>
      <c r="L108" s="1"/>
      <c r="M108" s="1"/>
      <c r="N108" s="1"/>
      <c r="O108" s="1"/>
      <c r="P108" s="1"/>
      <c r="Q108" s="1"/>
      <c r="R108" s="1"/>
      <c r="S108" s="3"/>
      <c r="T108" s="3"/>
      <c r="U108" s="4"/>
      <c r="V108" s="4"/>
      <c r="W108" s="4"/>
      <c r="X108" s="4"/>
      <c r="Y108" s="4"/>
      <c r="Z108" s="4"/>
      <c r="AA108" s="4"/>
      <c r="AB108" s="4"/>
    </row>
    <row r="109" spans="1:28">
      <c r="A109" s="1"/>
      <c r="B109" s="1"/>
      <c r="C109" s="1"/>
      <c r="D109" s="1"/>
      <c r="E109" s="1"/>
      <c r="F109" s="2"/>
      <c r="G109" s="2"/>
      <c r="H109" s="2"/>
      <c r="I109" s="2"/>
      <c r="J109" s="2"/>
      <c r="K109" s="1"/>
      <c r="L109" s="1"/>
      <c r="M109" s="1"/>
      <c r="N109" s="1"/>
      <c r="O109" s="1"/>
      <c r="P109" s="1"/>
      <c r="Q109" s="1"/>
      <c r="R109" s="1"/>
      <c r="S109" s="3"/>
      <c r="T109" s="3"/>
      <c r="U109" s="4"/>
      <c r="V109" s="4"/>
      <c r="W109" s="4"/>
      <c r="X109" s="4"/>
      <c r="Y109" s="4"/>
      <c r="Z109" s="4"/>
      <c r="AA109" s="4"/>
      <c r="AB109" s="4"/>
    </row>
    <row r="110" spans="1:28">
      <c r="A110" s="1"/>
      <c r="B110" s="1"/>
      <c r="C110" s="1"/>
      <c r="D110" s="1"/>
      <c r="E110" s="1"/>
      <c r="F110" s="2"/>
      <c r="G110" s="2"/>
      <c r="H110" s="2"/>
      <c r="I110" s="2"/>
      <c r="J110" s="2"/>
      <c r="K110" s="1"/>
      <c r="L110" s="1"/>
      <c r="M110" s="1"/>
      <c r="N110" s="1"/>
      <c r="O110" s="1"/>
      <c r="P110" s="1"/>
      <c r="Q110" s="1"/>
      <c r="R110" s="1"/>
      <c r="S110" s="3"/>
      <c r="T110" s="3"/>
      <c r="U110" s="4"/>
      <c r="V110" s="4"/>
      <c r="W110" s="4"/>
      <c r="X110" s="4"/>
      <c r="Y110" s="4"/>
      <c r="Z110" s="4"/>
      <c r="AA110" s="4"/>
      <c r="AB110" s="4"/>
    </row>
    <row r="111" spans="1:28">
      <c r="A111" s="1"/>
      <c r="B111" s="1"/>
      <c r="C111" s="1"/>
      <c r="D111" s="1"/>
      <c r="E111" s="1"/>
      <c r="F111" s="2"/>
      <c r="G111" s="2"/>
      <c r="H111" s="2"/>
      <c r="I111" s="2"/>
      <c r="J111" s="2"/>
      <c r="K111" s="1"/>
      <c r="L111" s="1"/>
      <c r="M111" s="1"/>
      <c r="N111" s="1"/>
      <c r="O111" s="1"/>
      <c r="P111" s="1"/>
      <c r="Q111" s="1"/>
      <c r="R111" s="1"/>
      <c r="S111" s="3"/>
      <c r="T111" s="3"/>
      <c r="U111" s="4"/>
      <c r="V111" s="4"/>
      <c r="W111" s="4"/>
      <c r="X111" s="4"/>
      <c r="Y111" s="4"/>
      <c r="Z111" s="4"/>
      <c r="AA111" s="4"/>
      <c r="AB111" s="4"/>
    </row>
    <row r="112" spans="1:28">
      <c r="A112" s="1"/>
      <c r="B112" s="1"/>
      <c r="C112" s="1"/>
      <c r="D112" s="1"/>
      <c r="E112" s="1"/>
      <c r="F112" s="2"/>
      <c r="G112" s="2"/>
      <c r="H112" s="2"/>
      <c r="I112" s="2"/>
      <c r="J112" s="2"/>
      <c r="K112" s="1"/>
      <c r="L112" s="1"/>
      <c r="M112" s="1"/>
      <c r="N112" s="1"/>
      <c r="O112" s="1"/>
      <c r="P112" s="1"/>
      <c r="Q112" s="1"/>
      <c r="R112" s="1"/>
      <c r="S112" s="3"/>
      <c r="T112" s="3"/>
      <c r="U112" s="4"/>
      <c r="V112" s="4"/>
      <c r="W112" s="4"/>
      <c r="X112" s="4"/>
      <c r="Y112" s="4"/>
      <c r="Z112" s="4"/>
      <c r="AA112" s="4"/>
      <c r="AB112" s="4"/>
    </row>
    <row r="113" spans="1:28">
      <c r="A113" s="1"/>
      <c r="B113" s="1"/>
      <c r="C113" s="1"/>
      <c r="D113" s="1"/>
      <c r="E113" s="1"/>
      <c r="F113" s="2"/>
      <c r="G113" s="2"/>
      <c r="H113" s="2"/>
      <c r="I113" s="2"/>
      <c r="J113" s="2"/>
      <c r="K113" s="1"/>
      <c r="L113" s="1"/>
      <c r="M113" s="1"/>
      <c r="N113" s="1"/>
      <c r="O113" s="1"/>
      <c r="P113" s="1"/>
      <c r="Q113" s="1"/>
      <c r="R113" s="1"/>
      <c r="S113" s="3"/>
      <c r="T113" s="3"/>
      <c r="U113" s="4"/>
      <c r="V113" s="4"/>
      <c r="W113" s="4"/>
      <c r="X113" s="4"/>
      <c r="Y113" s="4"/>
      <c r="Z113" s="4"/>
      <c r="AA113" s="4"/>
      <c r="AB113" s="4"/>
    </row>
    <row r="114" spans="1:28">
      <c r="A114" s="1"/>
      <c r="B114" s="1"/>
      <c r="C114" s="1"/>
      <c r="D114" s="1"/>
      <c r="E114" s="1"/>
      <c r="F114" s="2"/>
      <c r="G114" s="2"/>
      <c r="H114" s="2"/>
      <c r="I114" s="2"/>
      <c r="J114" s="2"/>
      <c r="K114" s="1"/>
      <c r="L114" s="1"/>
      <c r="M114" s="1"/>
      <c r="N114" s="1"/>
      <c r="O114" s="1"/>
      <c r="P114" s="1"/>
      <c r="Q114" s="1"/>
      <c r="R114" s="1"/>
      <c r="S114" s="3"/>
      <c r="T114" s="3"/>
      <c r="U114" s="4"/>
      <c r="V114" s="4"/>
      <c r="W114" s="4"/>
      <c r="X114" s="4"/>
      <c r="Y114" s="4"/>
      <c r="Z114" s="4"/>
      <c r="AA114" s="4"/>
      <c r="AB114" s="4"/>
    </row>
    <row r="115" spans="1:28">
      <c r="A115" s="1"/>
      <c r="B115" s="1"/>
      <c r="C115" s="1"/>
      <c r="D115" s="1"/>
      <c r="E115" s="1"/>
      <c r="F115" s="2"/>
      <c r="G115" s="2"/>
      <c r="H115" s="2"/>
      <c r="I115" s="2"/>
      <c r="J115" s="2"/>
      <c r="K115" s="1"/>
      <c r="L115" s="1"/>
      <c r="M115" s="1"/>
      <c r="N115" s="1"/>
      <c r="O115" s="1"/>
      <c r="P115" s="1"/>
      <c r="Q115" s="1"/>
      <c r="R115" s="1"/>
      <c r="S115" s="3"/>
      <c r="T115" s="3"/>
      <c r="U115" s="4"/>
      <c r="V115" s="4"/>
      <c r="W115" s="4"/>
      <c r="X115" s="4"/>
      <c r="Y115" s="4"/>
      <c r="Z115" s="4"/>
      <c r="AA115" s="4"/>
      <c r="AB115" s="4"/>
    </row>
    <row r="116" spans="1:28">
      <c r="A116" s="1"/>
      <c r="B116" s="1"/>
      <c r="C116" s="1"/>
      <c r="D116" s="1"/>
      <c r="E116" s="1"/>
      <c r="F116" s="2"/>
      <c r="G116" s="2"/>
      <c r="H116" s="2"/>
      <c r="I116" s="2"/>
      <c r="J116" s="2"/>
      <c r="K116" s="1"/>
      <c r="L116" s="1"/>
      <c r="M116" s="1"/>
      <c r="N116" s="1"/>
      <c r="O116" s="1"/>
      <c r="P116" s="1"/>
      <c r="Q116" s="1"/>
      <c r="R116" s="1"/>
      <c r="S116" s="3"/>
      <c r="T116" s="3"/>
      <c r="U116" s="4"/>
      <c r="V116" s="4"/>
      <c r="W116" s="4"/>
      <c r="X116" s="4"/>
      <c r="Y116" s="4"/>
      <c r="Z116" s="4"/>
      <c r="AA116" s="4"/>
      <c r="AB116" s="4"/>
    </row>
    <row r="117" spans="1:28">
      <c r="A117" s="1"/>
      <c r="B117" s="1"/>
      <c r="C117" s="1"/>
      <c r="D117" s="1"/>
      <c r="E117" s="1"/>
      <c r="F117" s="2"/>
      <c r="G117" s="2"/>
      <c r="H117" s="2"/>
      <c r="I117" s="2"/>
      <c r="J117" s="2"/>
      <c r="K117" s="1"/>
      <c r="L117" s="1"/>
      <c r="M117" s="1"/>
      <c r="N117" s="1"/>
      <c r="O117" s="1"/>
      <c r="P117" s="1"/>
      <c r="Q117" s="1"/>
      <c r="R117" s="1"/>
      <c r="S117" s="3"/>
      <c r="T117" s="3"/>
      <c r="U117" s="4"/>
      <c r="V117" s="4"/>
      <c r="W117" s="4"/>
      <c r="X117" s="4"/>
      <c r="Y117" s="4"/>
      <c r="Z117" s="4"/>
      <c r="AA117" s="4"/>
      <c r="AB117" s="4"/>
    </row>
    <row r="118" spans="1:28">
      <c r="A118" s="1"/>
      <c r="B118" s="1"/>
      <c r="C118" s="1"/>
      <c r="D118" s="1"/>
      <c r="E118" s="1"/>
      <c r="F118" s="2"/>
      <c r="G118" s="2"/>
      <c r="H118" s="2"/>
      <c r="I118" s="2"/>
      <c r="J118" s="2"/>
      <c r="K118" s="1"/>
      <c r="L118" s="1"/>
      <c r="M118" s="1"/>
      <c r="N118" s="1"/>
      <c r="O118" s="1"/>
      <c r="P118" s="1"/>
      <c r="Q118" s="1"/>
      <c r="R118" s="1"/>
      <c r="S118" s="3"/>
      <c r="T118" s="3"/>
      <c r="U118" s="4"/>
      <c r="V118" s="4"/>
      <c r="W118" s="4"/>
      <c r="X118" s="4"/>
      <c r="Y118" s="4"/>
      <c r="Z118" s="4"/>
      <c r="AA118" s="4"/>
      <c r="AB118" s="4"/>
    </row>
    <row r="119" spans="1:28">
      <c r="A119" s="1"/>
      <c r="B119" s="1"/>
      <c r="C119" s="1"/>
      <c r="D119" s="1"/>
      <c r="E119" s="1"/>
      <c r="F119" s="2"/>
      <c r="G119" s="2"/>
      <c r="H119" s="2"/>
      <c r="I119" s="2"/>
      <c r="J119" s="2"/>
      <c r="K119" s="1"/>
      <c r="L119" s="1"/>
      <c r="M119" s="1"/>
      <c r="N119" s="1"/>
      <c r="O119" s="1"/>
      <c r="P119" s="1"/>
      <c r="Q119" s="1"/>
      <c r="R119" s="1"/>
      <c r="S119" s="3"/>
      <c r="T119" s="3"/>
      <c r="U119" s="4"/>
      <c r="V119" s="4"/>
      <c r="W119" s="4"/>
      <c r="X119" s="4"/>
      <c r="Y119" s="4"/>
      <c r="Z119" s="4"/>
      <c r="AA119" s="4"/>
      <c r="AB119" s="4"/>
    </row>
    <row r="120" spans="1:28">
      <c r="A120" s="1"/>
      <c r="B120" s="1"/>
      <c r="C120" s="1"/>
      <c r="D120" s="1"/>
      <c r="E120" s="1"/>
      <c r="F120" s="2"/>
      <c r="G120" s="2"/>
      <c r="H120" s="2"/>
      <c r="I120" s="2"/>
      <c r="J120" s="2"/>
      <c r="K120" s="1"/>
      <c r="L120" s="1"/>
      <c r="M120" s="1"/>
      <c r="N120" s="1"/>
      <c r="O120" s="1"/>
      <c r="P120" s="1"/>
      <c r="Q120" s="1"/>
      <c r="R120" s="1"/>
      <c r="S120" s="3"/>
      <c r="T120" s="3"/>
      <c r="U120" s="4"/>
      <c r="V120" s="4"/>
      <c r="W120" s="4"/>
      <c r="X120" s="4"/>
      <c r="Y120" s="4"/>
      <c r="Z120" s="4"/>
      <c r="AA120" s="4"/>
      <c r="AB120" s="4"/>
    </row>
    <row r="121" spans="1:28">
      <c r="A121" s="1"/>
      <c r="B121" s="1"/>
      <c r="C121" s="1"/>
      <c r="D121" s="1"/>
      <c r="E121" s="1"/>
      <c r="F121" s="2"/>
      <c r="G121" s="2"/>
      <c r="H121" s="2"/>
      <c r="I121" s="2"/>
      <c r="J121" s="2"/>
      <c r="K121" s="1"/>
      <c r="L121" s="1"/>
      <c r="M121" s="1"/>
      <c r="N121" s="1"/>
      <c r="O121" s="1"/>
      <c r="P121" s="1"/>
      <c r="Q121" s="1"/>
      <c r="R121" s="1"/>
      <c r="S121" s="3"/>
      <c r="T121" s="3"/>
      <c r="U121" s="4"/>
      <c r="V121" s="4"/>
      <c r="W121" s="4"/>
      <c r="X121" s="4"/>
      <c r="Y121" s="4"/>
      <c r="Z121" s="4"/>
      <c r="AA121" s="4"/>
      <c r="AB121" s="4"/>
    </row>
    <row r="122" spans="1:28">
      <c r="A122" s="1"/>
      <c r="B122" s="1"/>
      <c r="C122" s="1"/>
      <c r="D122" s="1"/>
      <c r="E122" s="1"/>
      <c r="F122" s="2"/>
      <c r="G122" s="2"/>
      <c r="H122" s="2"/>
      <c r="I122" s="2"/>
      <c r="J122" s="2"/>
      <c r="K122" s="1"/>
      <c r="L122" s="1"/>
      <c r="M122" s="1"/>
      <c r="N122" s="1"/>
      <c r="O122" s="1"/>
      <c r="P122" s="1"/>
      <c r="Q122" s="1"/>
      <c r="R122" s="1"/>
      <c r="S122" s="3"/>
      <c r="T122" s="3"/>
      <c r="U122" s="4"/>
      <c r="V122" s="4"/>
      <c r="W122" s="4"/>
      <c r="X122" s="4"/>
      <c r="Y122" s="4"/>
      <c r="Z122" s="4"/>
      <c r="AA122" s="4"/>
      <c r="AB122" s="4"/>
    </row>
    <row r="123" spans="1:28">
      <c r="A123" s="1"/>
      <c r="B123" s="1"/>
      <c r="C123" s="1"/>
      <c r="D123" s="1"/>
      <c r="E123" s="1"/>
      <c r="F123" s="2"/>
      <c r="G123" s="2"/>
      <c r="H123" s="2"/>
      <c r="I123" s="2"/>
      <c r="J123" s="2"/>
      <c r="K123" s="1"/>
      <c r="L123" s="1"/>
      <c r="M123" s="1"/>
      <c r="N123" s="1"/>
      <c r="O123" s="1"/>
      <c r="P123" s="1"/>
      <c r="Q123" s="1"/>
      <c r="R123" s="1"/>
      <c r="S123" s="3"/>
      <c r="T123" s="3"/>
      <c r="U123" s="4"/>
      <c r="V123" s="4"/>
      <c r="W123" s="4"/>
      <c r="X123" s="4"/>
      <c r="Y123" s="4"/>
      <c r="Z123" s="4"/>
      <c r="AA123" s="4"/>
      <c r="AB123" s="4"/>
    </row>
    <row r="124" spans="1:28">
      <c r="A124" s="1"/>
      <c r="B124" s="1"/>
      <c r="C124" s="1"/>
      <c r="D124" s="1"/>
      <c r="E124" s="1"/>
      <c r="F124" s="2"/>
      <c r="G124" s="2"/>
      <c r="H124" s="2"/>
      <c r="I124" s="2"/>
      <c r="J124" s="2"/>
      <c r="K124" s="1"/>
      <c r="L124" s="1"/>
      <c r="M124" s="1"/>
      <c r="N124" s="1"/>
      <c r="O124" s="1"/>
      <c r="P124" s="1"/>
      <c r="Q124" s="1"/>
      <c r="R124" s="1"/>
      <c r="S124" s="3"/>
      <c r="T124" s="3"/>
      <c r="U124" s="4"/>
      <c r="V124" s="4"/>
      <c r="W124" s="4"/>
      <c r="X124" s="4"/>
      <c r="Y124" s="4"/>
      <c r="Z124" s="4"/>
      <c r="AA124" s="4"/>
      <c r="AB124" s="4"/>
    </row>
    <row r="125" spans="1:28">
      <c r="A125" s="1"/>
      <c r="B125" s="1"/>
      <c r="C125" s="1"/>
      <c r="D125" s="1"/>
      <c r="E125" s="1"/>
      <c r="F125" s="2"/>
      <c r="G125" s="2"/>
      <c r="H125" s="2"/>
      <c r="I125" s="2"/>
      <c r="J125" s="2"/>
      <c r="K125" s="1"/>
      <c r="L125" s="1"/>
      <c r="M125" s="1"/>
      <c r="N125" s="1"/>
      <c r="O125" s="1"/>
      <c r="P125" s="1"/>
      <c r="Q125" s="1"/>
      <c r="R125" s="1"/>
      <c r="S125" s="3"/>
      <c r="T125" s="3"/>
      <c r="U125" s="4"/>
      <c r="V125" s="4"/>
      <c r="W125" s="4"/>
      <c r="X125" s="4"/>
      <c r="Y125" s="4"/>
      <c r="Z125" s="4"/>
      <c r="AA125" s="4"/>
      <c r="AB125" s="4"/>
    </row>
    <row r="126" spans="1:28">
      <c r="A126" s="1"/>
      <c r="B126" s="1"/>
      <c r="C126" s="1"/>
      <c r="D126" s="1"/>
      <c r="E126" s="1"/>
      <c r="F126" s="2"/>
      <c r="G126" s="2"/>
      <c r="H126" s="2"/>
      <c r="I126" s="2"/>
      <c r="J126" s="2"/>
      <c r="K126" s="1"/>
      <c r="L126" s="1"/>
      <c r="M126" s="1"/>
      <c r="N126" s="1"/>
      <c r="O126" s="1"/>
      <c r="P126" s="1"/>
      <c r="Q126" s="1"/>
      <c r="R126" s="1"/>
      <c r="S126" s="3"/>
      <c r="T126" s="3"/>
      <c r="U126" s="4"/>
      <c r="V126" s="4"/>
      <c r="W126" s="4"/>
      <c r="X126" s="4"/>
      <c r="Y126" s="4"/>
      <c r="Z126" s="4"/>
      <c r="AA126" s="4"/>
      <c r="AB126" s="4"/>
    </row>
    <row r="127" spans="1:28">
      <c r="A127" s="1"/>
      <c r="B127" s="1"/>
      <c r="C127" s="1"/>
      <c r="D127" s="1"/>
      <c r="E127" s="1"/>
      <c r="F127" s="2"/>
      <c r="G127" s="2"/>
      <c r="H127" s="2"/>
      <c r="I127" s="2"/>
      <c r="J127" s="2"/>
      <c r="K127" s="1"/>
      <c r="L127" s="1"/>
      <c r="M127" s="1"/>
      <c r="N127" s="1"/>
      <c r="O127" s="1"/>
      <c r="P127" s="1"/>
      <c r="Q127" s="1"/>
      <c r="R127" s="1"/>
      <c r="S127" s="3"/>
      <c r="T127" s="3"/>
      <c r="U127" s="4"/>
      <c r="V127" s="4"/>
      <c r="W127" s="4"/>
      <c r="X127" s="4"/>
      <c r="Y127" s="4"/>
      <c r="Z127" s="4"/>
      <c r="AA127" s="4"/>
      <c r="AB127" s="4"/>
    </row>
    <row r="128" spans="1:28">
      <c r="A128" s="1"/>
      <c r="B128" s="1"/>
      <c r="C128" s="1"/>
      <c r="D128" s="1"/>
      <c r="E128" s="1"/>
      <c r="F128" s="2"/>
      <c r="G128" s="2"/>
      <c r="H128" s="2"/>
      <c r="I128" s="2"/>
      <c r="J128" s="2"/>
      <c r="K128" s="1"/>
      <c r="L128" s="1"/>
      <c r="M128" s="1"/>
      <c r="N128" s="1"/>
      <c r="O128" s="1"/>
      <c r="P128" s="1"/>
      <c r="Q128" s="1"/>
      <c r="R128" s="1"/>
      <c r="S128" s="3"/>
      <c r="T128" s="3"/>
      <c r="U128" s="4"/>
      <c r="V128" s="4"/>
      <c r="W128" s="4"/>
      <c r="X128" s="4"/>
      <c r="Y128" s="4"/>
      <c r="Z128" s="4"/>
      <c r="AA128" s="4"/>
      <c r="AB128" s="4"/>
    </row>
    <row r="129" spans="1:28">
      <c r="A129" s="1"/>
      <c r="B129" s="1"/>
      <c r="C129" s="1"/>
      <c r="D129" s="1"/>
      <c r="E129" s="1"/>
      <c r="F129" s="2"/>
      <c r="G129" s="2"/>
      <c r="H129" s="2"/>
      <c r="I129" s="2"/>
      <c r="J129" s="2"/>
      <c r="K129" s="1"/>
      <c r="L129" s="1"/>
      <c r="M129" s="1"/>
      <c r="N129" s="1"/>
      <c r="O129" s="1"/>
      <c r="P129" s="1"/>
      <c r="Q129" s="1"/>
      <c r="R129" s="1"/>
      <c r="S129" s="3"/>
      <c r="T129" s="3"/>
      <c r="U129" s="4"/>
      <c r="V129" s="4"/>
      <c r="W129" s="4"/>
      <c r="X129" s="4"/>
      <c r="Y129" s="4"/>
      <c r="Z129" s="4"/>
      <c r="AA129" s="4"/>
      <c r="AB129" s="4"/>
    </row>
    <row r="130" spans="1:28">
      <c r="A130" s="1"/>
      <c r="B130" s="1"/>
      <c r="C130" s="1"/>
      <c r="D130" s="1"/>
      <c r="E130" s="1"/>
      <c r="F130" s="2"/>
      <c r="G130" s="2"/>
      <c r="H130" s="2"/>
      <c r="I130" s="2"/>
      <c r="J130" s="2"/>
      <c r="K130" s="1"/>
      <c r="L130" s="1"/>
      <c r="M130" s="1"/>
      <c r="N130" s="1"/>
      <c r="O130" s="1"/>
      <c r="P130" s="1"/>
      <c r="Q130" s="1"/>
      <c r="R130" s="1"/>
      <c r="S130" s="3"/>
      <c r="T130" s="3"/>
      <c r="U130" s="4"/>
      <c r="V130" s="4"/>
      <c r="W130" s="4"/>
      <c r="X130" s="4"/>
      <c r="Y130" s="4"/>
      <c r="Z130" s="4"/>
      <c r="AA130" s="4"/>
      <c r="AB130" s="4"/>
    </row>
    <row r="131" spans="1:28">
      <c r="A131" s="1"/>
      <c r="B131" s="1"/>
      <c r="C131" s="1"/>
      <c r="D131" s="1"/>
      <c r="E131" s="1"/>
      <c r="F131" s="2"/>
      <c r="G131" s="2"/>
      <c r="H131" s="2"/>
      <c r="I131" s="2"/>
      <c r="J131" s="2"/>
      <c r="K131" s="1"/>
      <c r="L131" s="1"/>
      <c r="M131" s="1"/>
      <c r="N131" s="1"/>
      <c r="O131" s="1"/>
      <c r="P131" s="1"/>
      <c r="Q131" s="1"/>
      <c r="R131" s="1"/>
      <c r="S131" s="3"/>
      <c r="T131" s="3"/>
      <c r="U131" s="4"/>
      <c r="V131" s="4"/>
      <c r="W131" s="4"/>
      <c r="X131" s="4"/>
      <c r="Y131" s="4"/>
      <c r="Z131" s="4"/>
      <c r="AA131" s="4"/>
      <c r="AB131" s="4"/>
    </row>
    <row r="132" spans="1:28">
      <c r="A132" s="1"/>
      <c r="B132" s="1"/>
      <c r="C132" s="1"/>
      <c r="D132" s="1"/>
      <c r="E132" s="1"/>
      <c r="F132" s="2"/>
      <c r="G132" s="2"/>
      <c r="H132" s="2"/>
      <c r="I132" s="2"/>
      <c r="J132" s="2"/>
      <c r="K132" s="1"/>
      <c r="L132" s="1"/>
      <c r="M132" s="1"/>
      <c r="N132" s="1"/>
      <c r="O132" s="1"/>
      <c r="P132" s="1"/>
      <c r="Q132" s="1"/>
      <c r="R132" s="1"/>
      <c r="S132" s="3"/>
      <c r="T132" s="3"/>
      <c r="U132" s="4"/>
      <c r="V132" s="4"/>
      <c r="W132" s="4"/>
      <c r="X132" s="4"/>
      <c r="Y132" s="4"/>
      <c r="Z132" s="4"/>
      <c r="AA132" s="4"/>
      <c r="AB132" s="4"/>
    </row>
    <row r="133" spans="1:28">
      <c r="A133" s="1"/>
      <c r="B133" s="1"/>
      <c r="C133" s="1"/>
      <c r="D133" s="1"/>
      <c r="E133" s="1"/>
      <c r="F133" s="2"/>
      <c r="G133" s="2"/>
      <c r="H133" s="2"/>
      <c r="I133" s="2"/>
      <c r="J133" s="2"/>
      <c r="K133" s="1"/>
      <c r="L133" s="1"/>
      <c r="M133" s="1"/>
      <c r="N133" s="1"/>
      <c r="O133" s="1"/>
      <c r="P133" s="1"/>
      <c r="Q133" s="1"/>
      <c r="R133" s="1"/>
      <c r="S133" s="3"/>
      <c r="T133" s="3"/>
      <c r="U133" s="4"/>
      <c r="V133" s="4"/>
      <c r="W133" s="4"/>
      <c r="X133" s="4"/>
      <c r="Y133" s="4"/>
      <c r="Z133" s="4"/>
      <c r="AA133" s="4"/>
      <c r="AB133" s="4"/>
    </row>
    <row r="134" spans="1:28">
      <c r="A134" s="1"/>
      <c r="B134" s="1"/>
      <c r="C134" s="1"/>
      <c r="D134" s="1"/>
      <c r="E134" s="1"/>
      <c r="F134" s="2"/>
      <c r="G134" s="2"/>
      <c r="H134" s="2"/>
      <c r="I134" s="2"/>
      <c r="J134" s="2"/>
      <c r="K134" s="1"/>
      <c r="L134" s="1"/>
      <c r="M134" s="1"/>
      <c r="N134" s="1"/>
      <c r="O134" s="1"/>
      <c r="P134" s="1"/>
      <c r="Q134" s="1"/>
      <c r="R134" s="1"/>
      <c r="S134" s="3"/>
      <c r="T134" s="3"/>
      <c r="U134" s="4"/>
      <c r="V134" s="4"/>
      <c r="W134" s="4"/>
      <c r="X134" s="4"/>
      <c r="Y134" s="4"/>
      <c r="Z134" s="4"/>
      <c r="AA134" s="4"/>
      <c r="AB134" s="4"/>
    </row>
    <row r="135" spans="1:28">
      <c r="A135" s="1"/>
      <c r="B135" s="1"/>
      <c r="C135" s="1"/>
      <c r="D135" s="1"/>
      <c r="E135" s="1"/>
      <c r="F135" s="2"/>
      <c r="G135" s="2"/>
      <c r="H135" s="2"/>
      <c r="I135" s="2"/>
      <c r="J135" s="2"/>
      <c r="K135" s="1"/>
      <c r="L135" s="1"/>
      <c r="M135" s="1"/>
      <c r="N135" s="1"/>
      <c r="O135" s="1"/>
      <c r="P135" s="1"/>
      <c r="Q135" s="1"/>
      <c r="R135" s="1"/>
      <c r="S135" s="3"/>
      <c r="T135" s="3"/>
      <c r="U135" s="4"/>
      <c r="V135" s="4"/>
      <c r="W135" s="4"/>
      <c r="X135" s="4"/>
      <c r="Y135" s="4"/>
      <c r="Z135" s="4"/>
      <c r="AA135" s="4"/>
      <c r="AB135" s="4"/>
    </row>
    <row r="136" spans="1:28">
      <c r="A136" s="1"/>
      <c r="B136" s="1"/>
      <c r="C136" s="1"/>
      <c r="D136" s="1"/>
      <c r="E136" s="1"/>
      <c r="F136" s="2"/>
      <c r="G136" s="2"/>
      <c r="H136" s="2"/>
      <c r="I136" s="2"/>
      <c r="J136" s="2"/>
      <c r="K136" s="1"/>
      <c r="L136" s="1"/>
      <c r="M136" s="1"/>
      <c r="N136" s="1"/>
      <c r="O136" s="1"/>
      <c r="P136" s="1"/>
      <c r="Q136" s="1"/>
      <c r="R136" s="1"/>
      <c r="S136" s="3"/>
      <c r="T136" s="3"/>
      <c r="U136" s="4"/>
      <c r="V136" s="4"/>
      <c r="W136" s="4"/>
      <c r="X136" s="4"/>
      <c r="Y136" s="4"/>
      <c r="Z136" s="4"/>
      <c r="AA136" s="4"/>
      <c r="AB136" s="4"/>
    </row>
    <row r="137" spans="1:28">
      <c r="A137" s="1"/>
      <c r="B137" s="1"/>
      <c r="C137" s="1"/>
      <c r="D137" s="1"/>
      <c r="E137" s="1"/>
      <c r="F137" s="2"/>
      <c r="G137" s="2"/>
      <c r="H137" s="2"/>
      <c r="I137" s="2"/>
      <c r="J137" s="2"/>
      <c r="K137" s="1"/>
      <c r="L137" s="1"/>
      <c r="M137" s="1"/>
      <c r="N137" s="1"/>
      <c r="O137" s="1"/>
      <c r="P137" s="1"/>
      <c r="Q137" s="1"/>
      <c r="R137" s="1"/>
      <c r="S137" s="3"/>
      <c r="T137" s="3"/>
      <c r="U137" s="4"/>
      <c r="V137" s="4"/>
      <c r="W137" s="4"/>
      <c r="X137" s="4"/>
      <c r="Y137" s="4"/>
      <c r="Z137" s="4"/>
      <c r="AA137" s="4"/>
      <c r="AB137" s="4"/>
    </row>
    <row r="138" spans="1:28">
      <c r="A138" s="1"/>
      <c r="B138" s="1"/>
      <c r="C138" s="1"/>
      <c r="D138" s="1"/>
      <c r="E138" s="1"/>
      <c r="F138" s="2"/>
      <c r="G138" s="2"/>
      <c r="H138" s="2"/>
      <c r="I138" s="2"/>
      <c r="J138" s="2"/>
      <c r="K138" s="1"/>
      <c r="L138" s="1"/>
      <c r="M138" s="1"/>
      <c r="N138" s="1"/>
      <c r="O138" s="1"/>
      <c r="P138" s="1"/>
      <c r="Q138" s="1"/>
      <c r="R138" s="1"/>
      <c r="S138" s="3"/>
      <c r="T138" s="3"/>
      <c r="U138" s="4"/>
      <c r="V138" s="4"/>
      <c r="W138" s="4"/>
      <c r="X138" s="4"/>
      <c r="Y138" s="4"/>
      <c r="Z138" s="4"/>
      <c r="AA138" s="4"/>
      <c r="AB138" s="4"/>
    </row>
    <row r="139" spans="1:28">
      <c r="A139" s="1"/>
      <c r="B139" s="1"/>
      <c r="C139" s="1"/>
      <c r="D139" s="1"/>
      <c r="E139" s="1"/>
      <c r="F139" s="2"/>
      <c r="G139" s="2"/>
      <c r="H139" s="2"/>
      <c r="I139" s="2"/>
      <c r="J139" s="2"/>
      <c r="K139" s="1"/>
      <c r="L139" s="1"/>
      <c r="M139" s="1"/>
      <c r="N139" s="1"/>
      <c r="O139" s="1"/>
      <c r="P139" s="1"/>
      <c r="Q139" s="1"/>
      <c r="R139" s="1"/>
      <c r="S139" s="3"/>
      <c r="T139" s="3"/>
      <c r="U139" s="4"/>
      <c r="V139" s="4"/>
      <c r="W139" s="4"/>
      <c r="X139" s="4"/>
      <c r="Y139" s="4"/>
      <c r="Z139" s="4"/>
      <c r="AA139" s="4"/>
      <c r="AB139" s="4"/>
    </row>
    <row r="140" spans="1:28">
      <c r="A140" s="1"/>
      <c r="B140" s="1"/>
      <c r="C140" s="1"/>
      <c r="D140" s="1"/>
      <c r="E140" s="1"/>
      <c r="F140" s="2"/>
      <c r="G140" s="2"/>
      <c r="H140" s="2"/>
      <c r="I140" s="2"/>
      <c r="J140" s="2"/>
      <c r="K140" s="1"/>
      <c r="L140" s="1"/>
      <c r="M140" s="1"/>
      <c r="N140" s="1"/>
      <c r="O140" s="1"/>
      <c r="P140" s="1"/>
      <c r="Q140" s="1"/>
      <c r="R140" s="1"/>
      <c r="S140" s="3"/>
      <c r="T140" s="3"/>
      <c r="U140" s="4"/>
      <c r="V140" s="4"/>
      <c r="W140" s="4"/>
      <c r="X140" s="4"/>
      <c r="Y140" s="4"/>
      <c r="Z140" s="4"/>
      <c r="AA140" s="4"/>
      <c r="AB140" s="4"/>
    </row>
    <row r="141" spans="1:28">
      <c r="A141" s="1"/>
      <c r="B141" s="1"/>
      <c r="C141" s="1"/>
      <c r="D141" s="1"/>
      <c r="E141" s="1"/>
      <c r="F141" s="2"/>
      <c r="G141" s="2"/>
      <c r="H141" s="2"/>
      <c r="I141" s="2"/>
      <c r="J141" s="2"/>
      <c r="K141" s="1"/>
      <c r="L141" s="1"/>
      <c r="M141" s="1"/>
      <c r="N141" s="1"/>
      <c r="O141" s="1"/>
      <c r="P141" s="1"/>
      <c r="Q141" s="1"/>
      <c r="R141" s="1"/>
      <c r="S141" s="3"/>
      <c r="T141" s="3"/>
      <c r="U141" s="4"/>
      <c r="V141" s="4"/>
      <c r="W141" s="4"/>
      <c r="X141" s="4"/>
      <c r="Y141" s="4"/>
      <c r="Z141" s="4"/>
      <c r="AA141" s="4"/>
      <c r="AB141" s="4"/>
    </row>
    <row r="142" spans="1:28">
      <c r="A142" s="1"/>
      <c r="B142" s="1"/>
      <c r="C142" s="1"/>
      <c r="D142" s="1"/>
      <c r="E142" s="1"/>
      <c r="F142" s="2"/>
      <c r="G142" s="2"/>
      <c r="H142" s="2"/>
      <c r="I142" s="2"/>
      <c r="J142" s="2"/>
      <c r="K142" s="1"/>
      <c r="L142" s="1"/>
      <c r="M142" s="1"/>
      <c r="N142" s="1"/>
      <c r="O142" s="1"/>
      <c r="P142" s="1"/>
      <c r="Q142" s="1"/>
      <c r="R142" s="1"/>
      <c r="S142" s="3"/>
      <c r="T142" s="3"/>
      <c r="U142" s="4"/>
      <c r="V142" s="4"/>
      <c r="W142" s="4"/>
      <c r="X142" s="4"/>
      <c r="Y142" s="4"/>
      <c r="Z142" s="4"/>
      <c r="AA142" s="4"/>
      <c r="AB142" s="4"/>
    </row>
    <row r="143" spans="1:28">
      <c r="A143" s="1"/>
      <c r="B143" s="1"/>
      <c r="C143" s="1"/>
      <c r="D143" s="1"/>
      <c r="E143" s="1"/>
      <c r="F143" s="2"/>
      <c r="G143" s="2"/>
      <c r="H143" s="2"/>
      <c r="I143" s="2"/>
      <c r="J143" s="2"/>
      <c r="K143" s="1"/>
      <c r="L143" s="1"/>
      <c r="M143" s="1"/>
      <c r="N143" s="1"/>
      <c r="O143" s="1"/>
      <c r="P143" s="1"/>
      <c r="Q143" s="1"/>
      <c r="R143" s="1"/>
      <c r="S143" s="3"/>
      <c r="T143" s="3"/>
      <c r="U143" s="4"/>
      <c r="V143" s="4"/>
      <c r="W143" s="4"/>
      <c r="X143" s="4"/>
      <c r="Y143" s="4"/>
      <c r="Z143" s="4"/>
      <c r="AA143" s="4"/>
      <c r="AB143" s="4"/>
    </row>
    <row r="144" spans="1:28">
      <c r="A144" s="1"/>
      <c r="B144" s="1"/>
      <c r="C144" s="1"/>
      <c r="D144" s="1"/>
      <c r="E144" s="1"/>
      <c r="F144" s="2"/>
      <c r="G144" s="2"/>
      <c r="H144" s="2"/>
      <c r="I144" s="2"/>
      <c r="J144" s="2"/>
      <c r="K144" s="1"/>
      <c r="L144" s="1"/>
      <c r="M144" s="1"/>
      <c r="N144" s="1"/>
      <c r="O144" s="1"/>
      <c r="P144" s="1"/>
      <c r="Q144" s="1"/>
      <c r="R144" s="1"/>
      <c r="S144" s="3"/>
      <c r="T144" s="3"/>
      <c r="U144" s="4"/>
      <c r="V144" s="4"/>
      <c r="W144" s="4"/>
      <c r="X144" s="4"/>
      <c r="Y144" s="4"/>
      <c r="Z144" s="4"/>
      <c r="AA144" s="4"/>
      <c r="AB144" s="4"/>
    </row>
    <row r="145" spans="1:28">
      <c r="A145" s="1"/>
      <c r="B145" s="1"/>
      <c r="C145" s="1"/>
      <c r="D145" s="1"/>
      <c r="E145" s="1"/>
      <c r="F145" s="2"/>
      <c r="G145" s="2"/>
      <c r="H145" s="2"/>
      <c r="I145" s="2"/>
      <c r="J145" s="2"/>
      <c r="K145" s="1"/>
      <c r="L145" s="1"/>
      <c r="M145" s="1"/>
      <c r="N145" s="1"/>
      <c r="O145" s="1"/>
      <c r="P145" s="1"/>
      <c r="Q145" s="1"/>
      <c r="R145" s="1"/>
      <c r="S145" s="3"/>
      <c r="T145" s="3"/>
      <c r="U145" s="4"/>
      <c r="V145" s="4"/>
      <c r="W145" s="4"/>
      <c r="X145" s="4"/>
      <c r="Y145" s="4"/>
      <c r="Z145" s="4"/>
      <c r="AA145" s="4"/>
      <c r="AB145" s="4"/>
    </row>
    <row r="146" spans="1:28">
      <c r="A146" s="1"/>
      <c r="B146" s="1"/>
      <c r="C146" s="1"/>
      <c r="D146" s="1"/>
      <c r="E146" s="1"/>
      <c r="F146" s="2"/>
      <c r="G146" s="2"/>
      <c r="H146" s="2"/>
      <c r="I146" s="2"/>
      <c r="J146" s="2"/>
      <c r="K146" s="1"/>
      <c r="L146" s="1"/>
      <c r="M146" s="1"/>
      <c r="N146" s="1"/>
      <c r="O146" s="1"/>
      <c r="P146" s="1"/>
      <c r="Q146" s="1"/>
      <c r="R146" s="1"/>
      <c r="S146" s="3"/>
      <c r="T146" s="3"/>
      <c r="U146" s="4"/>
      <c r="V146" s="4"/>
      <c r="W146" s="4"/>
      <c r="X146" s="4"/>
      <c r="Y146" s="4"/>
      <c r="Z146" s="4"/>
      <c r="AA146" s="4"/>
      <c r="AB146" s="4"/>
    </row>
    <row r="147" spans="1:28">
      <c r="A147" s="1"/>
      <c r="B147" s="1"/>
      <c r="C147" s="1"/>
      <c r="D147" s="1"/>
      <c r="E147" s="1"/>
      <c r="F147" s="2"/>
      <c r="G147" s="2"/>
      <c r="H147" s="2"/>
      <c r="I147" s="2"/>
      <c r="J147" s="2"/>
      <c r="K147" s="1"/>
      <c r="L147" s="1"/>
      <c r="M147" s="1"/>
      <c r="N147" s="1"/>
      <c r="O147" s="1"/>
      <c r="P147" s="1"/>
      <c r="Q147" s="1"/>
      <c r="R147" s="1"/>
      <c r="S147" s="3"/>
      <c r="T147" s="3"/>
      <c r="U147" s="4"/>
      <c r="V147" s="4"/>
      <c r="W147" s="4"/>
      <c r="X147" s="4"/>
      <c r="Y147" s="4"/>
      <c r="Z147" s="4"/>
      <c r="AA147" s="4"/>
      <c r="AB147" s="4"/>
    </row>
    <row r="148" spans="1:28">
      <c r="A148" s="1"/>
      <c r="B148" s="1"/>
      <c r="C148" s="1"/>
      <c r="D148" s="1"/>
      <c r="E148" s="1"/>
      <c r="F148" s="2"/>
      <c r="G148" s="2"/>
      <c r="H148" s="2"/>
      <c r="I148" s="2"/>
      <c r="J148" s="2"/>
      <c r="K148" s="1"/>
      <c r="L148" s="1"/>
      <c r="M148" s="1"/>
      <c r="N148" s="1"/>
      <c r="O148" s="1"/>
      <c r="P148" s="1"/>
      <c r="Q148" s="1"/>
      <c r="R148" s="1"/>
      <c r="S148" s="3"/>
      <c r="T148" s="3"/>
      <c r="U148" s="4"/>
      <c r="V148" s="4"/>
      <c r="W148" s="4"/>
      <c r="X148" s="4"/>
      <c r="Y148" s="4"/>
      <c r="Z148" s="4"/>
      <c r="AA148" s="4"/>
      <c r="AB148" s="4"/>
    </row>
    <row r="149" spans="1:28">
      <c r="A149" s="1"/>
      <c r="B149" s="1"/>
      <c r="C149" s="1"/>
      <c r="D149" s="1"/>
      <c r="E149" s="1"/>
      <c r="F149" s="2"/>
      <c r="G149" s="2"/>
      <c r="H149" s="2"/>
      <c r="I149" s="2"/>
      <c r="J149" s="2"/>
      <c r="K149" s="1"/>
      <c r="L149" s="1"/>
      <c r="M149" s="1"/>
      <c r="N149" s="1"/>
      <c r="O149" s="1"/>
      <c r="P149" s="1"/>
      <c r="Q149" s="1"/>
      <c r="R149" s="1"/>
      <c r="S149" s="3"/>
      <c r="T149" s="3"/>
      <c r="U149" s="4"/>
      <c r="V149" s="4"/>
      <c r="W149" s="4"/>
      <c r="X149" s="4"/>
      <c r="Y149" s="4"/>
      <c r="Z149" s="4"/>
      <c r="AA149" s="4"/>
      <c r="AB149" s="4"/>
    </row>
    <row r="150" spans="1:28">
      <c r="A150" s="1"/>
      <c r="B150" s="1"/>
      <c r="C150" s="1"/>
      <c r="D150" s="1"/>
      <c r="E150" s="1"/>
      <c r="F150" s="2"/>
      <c r="G150" s="2"/>
      <c r="H150" s="2"/>
      <c r="I150" s="2"/>
      <c r="J150" s="2"/>
      <c r="K150" s="1"/>
      <c r="L150" s="1"/>
      <c r="M150" s="1"/>
      <c r="N150" s="1"/>
      <c r="O150" s="1"/>
      <c r="P150" s="1"/>
      <c r="Q150" s="1"/>
      <c r="R150" s="1"/>
      <c r="S150" s="3"/>
      <c r="T150" s="3"/>
      <c r="U150" s="4"/>
      <c r="V150" s="4"/>
      <c r="W150" s="4"/>
      <c r="X150" s="4"/>
      <c r="Y150" s="4"/>
      <c r="Z150" s="4"/>
      <c r="AA150" s="4"/>
      <c r="AB150" s="4"/>
    </row>
    <row r="151" spans="1:28">
      <c r="A151" s="1"/>
      <c r="B151" s="1"/>
      <c r="C151" s="1"/>
      <c r="D151" s="1"/>
      <c r="E151" s="1"/>
      <c r="F151" s="2"/>
      <c r="G151" s="2"/>
      <c r="H151" s="2"/>
      <c r="I151" s="2"/>
      <c r="J151" s="2"/>
      <c r="K151" s="1"/>
      <c r="L151" s="1"/>
      <c r="M151" s="1"/>
      <c r="N151" s="1"/>
      <c r="O151" s="1"/>
      <c r="P151" s="1"/>
      <c r="Q151" s="1"/>
      <c r="R151" s="1"/>
      <c r="S151" s="3"/>
      <c r="T151" s="3"/>
      <c r="U151" s="4"/>
      <c r="V151" s="4"/>
      <c r="W151" s="4"/>
      <c r="X151" s="4"/>
      <c r="Y151" s="4"/>
      <c r="Z151" s="4"/>
      <c r="AA151" s="4"/>
      <c r="AB151" s="4"/>
    </row>
    <row r="152" spans="1:28">
      <c r="A152" s="1"/>
      <c r="B152" s="1"/>
      <c r="C152" s="1"/>
      <c r="D152" s="1"/>
      <c r="E152" s="1"/>
      <c r="F152" s="2"/>
      <c r="G152" s="2"/>
      <c r="H152" s="2"/>
      <c r="I152" s="2"/>
      <c r="J152" s="2"/>
      <c r="K152" s="1"/>
      <c r="L152" s="1"/>
      <c r="M152" s="1"/>
      <c r="N152" s="1"/>
      <c r="O152" s="1"/>
      <c r="P152" s="1"/>
      <c r="Q152" s="1"/>
      <c r="R152" s="1"/>
      <c r="S152" s="3"/>
      <c r="T152" s="3"/>
      <c r="U152" s="4"/>
      <c r="V152" s="4"/>
      <c r="W152" s="4"/>
      <c r="X152" s="4"/>
      <c r="Y152" s="4"/>
      <c r="Z152" s="4"/>
      <c r="AA152" s="4"/>
      <c r="AB152" s="4"/>
    </row>
    <row r="153" spans="1:28">
      <c r="A153" s="1"/>
      <c r="B153" s="1"/>
      <c r="C153" s="1"/>
      <c r="D153" s="1"/>
      <c r="E153" s="1"/>
      <c r="F153" s="2"/>
      <c r="G153" s="2"/>
      <c r="H153" s="2"/>
      <c r="I153" s="2"/>
      <c r="J153" s="2"/>
      <c r="K153" s="1"/>
      <c r="L153" s="1"/>
      <c r="M153" s="1"/>
      <c r="N153" s="1"/>
      <c r="O153" s="1"/>
      <c r="P153" s="1"/>
      <c r="Q153" s="1"/>
      <c r="R153" s="1"/>
      <c r="S153" s="3"/>
      <c r="T153" s="3"/>
      <c r="U153" s="4"/>
      <c r="V153" s="4"/>
      <c r="W153" s="4"/>
      <c r="X153" s="4"/>
      <c r="Y153" s="4"/>
      <c r="Z153" s="4"/>
      <c r="AA153" s="4"/>
      <c r="AB153" s="4"/>
    </row>
    <row r="154" spans="1:28">
      <c r="A154" s="1"/>
      <c r="B154" s="1"/>
      <c r="C154" s="1"/>
      <c r="D154" s="1"/>
      <c r="E154" s="1"/>
      <c r="F154" s="2"/>
      <c r="G154" s="2"/>
      <c r="H154" s="2"/>
      <c r="I154" s="2"/>
      <c r="J154" s="2"/>
      <c r="K154" s="1"/>
      <c r="L154" s="1"/>
      <c r="M154" s="1"/>
      <c r="N154" s="1"/>
      <c r="O154" s="1"/>
      <c r="P154" s="1"/>
      <c r="Q154" s="1"/>
      <c r="R154" s="1"/>
      <c r="S154" s="3"/>
      <c r="T154" s="3"/>
      <c r="U154" s="4"/>
      <c r="V154" s="4"/>
      <c r="W154" s="4"/>
      <c r="X154" s="4"/>
      <c r="Y154" s="4"/>
      <c r="Z154" s="4"/>
      <c r="AA154" s="4"/>
      <c r="AB154" s="4"/>
    </row>
    <row r="155" spans="1:28">
      <c r="A155" s="1"/>
      <c r="B155" s="1"/>
      <c r="C155" s="1"/>
      <c r="D155" s="1"/>
      <c r="E155" s="1"/>
      <c r="F155" s="2"/>
      <c r="G155" s="2"/>
      <c r="H155" s="2"/>
      <c r="I155" s="2"/>
      <c r="J155" s="2"/>
      <c r="K155" s="1"/>
      <c r="L155" s="1"/>
      <c r="M155" s="1"/>
      <c r="N155" s="1"/>
      <c r="O155" s="1"/>
      <c r="P155" s="1"/>
      <c r="Q155" s="1"/>
      <c r="R155" s="1"/>
      <c r="S155" s="3"/>
      <c r="T155" s="3"/>
      <c r="U155" s="4"/>
      <c r="V155" s="4"/>
      <c r="W155" s="4"/>
      <c r="X155" s="4"/>
      <c r="Y155" s="4"/>
      <c r="Z155" s="4"/>
      <c r="AA155" s="4"/>
      <c r="AB155" s="4"/>
    </row>
    <row r="156" spans="1:28">
      <c r="A156" s="1"/>
      <c r="B156" s="1"/>
      <c r="C156" s="1"/>
      <c r="D156" s="1"/>
      <c r="E156" s="1"/>
      <c r="F156" s="2"/>
      <c r="G156" s="2"/>
      <c r="H156" s="2"/>
      <c r="I156" s="2"/>
      <c r="J156" s="2"/>
      <c r="K156" s="1"/>
      <c r="L156" s="1"/>
      <c r="M156" s="1"/>
      <c r="N156" s="1"/>
      <c r="O156" s="1"/>
      <c r="P156" s="1"/>
      <c r="Q156" s="1"/>
      <c r="R156" s="1"/>
      <c r="S156" s="3"/>
      <c r="T156" s="3"/>
      <c r="U156" s="4"/>
      <c r="V156" s="4"/>
      <c r="W156" s="4"/>
      <c r="X156" s="4"/>
      <c r="Y156" s="4"/>
      <c r="Z156" s="4"/>
      <c r="AA156" s="4"/>
      <c r="AB156" s="4"/>
    </row>
    <row r="157" spans="1:28">
      <c r="A157" s="1"/>
      <c r="B157" s="1"/>
      <c r="C157" s="1"/>
      <c r="D157" s="1"/>
      <c r="E157" s="1"/>
      <c r="F157" s="2"/>
      <c r="G157" s="2"/>
      <c r="H157" s="2"/>
      <c r="I157" s="2"/>
      <c r="J157" s="2"/>
      <c r="K157" s="1"/>
      <c r="L157" s="1"/>
      <c r="M157" s="1"/>
      <c r="N157" s="1"/>
      <c r="O157" s="1"/>
      <c r="P157" s="1"/>
      <c r="Q157" s="1"/>
      <c r="R157" s="1"/>
      <c r="S157" s="3"/>
      <c r="T157" s="3"/>
      <c r="U157" s="4"/>
      <c r="V157" s="4"/>
      <c r="W157" s="4"/>
      <c r="X157" s="4"/>
      <c r="Y157" s="4"/>
      <c r="Z157" s="4"/>
      <c r="AA157" s="4"/>
      <c r="AB157" s="4"/>
    </row>
    <row r="158" spans="1:28">
      <c r="A158" s="1"/>
      <c r="B158" s="1"/>
      <c r="C158" s="1"/>
      <c r="D158" s="1"/>
      <c r="E158" s="1"/>
      <c r="F158" s="2"/>
      <c r="G158" s="2"/>
      <c r="H158" s="2"/>
      <c r="I158" s="2"/>
      <c r="J158" s="2"/>
      <c r="K158" s="1"/>
      <c r="L158" s="1"/>
      <c r="M158" s="1"/>
      <c r="N158" s="1"/>
      <c r="O158" s="1"/>
      <c r="P158" s="1"/>
      <c r="Q158" s="1"/>
      <c r="R158" s="1"/>
      <c r="S158" s="3"/>
      <c r="T158" s="3"/>
      <c r="U158" s="4"/>
      <c r="V158" s="4"/>
      <c r="W158" s="4"/>
      <c r="X158" s="4"/>
      <c r="Y158" s="4"/>
      <c r="Z158" s="4"/>
      <c r="AA158" s="4"/>
      <c r="AB158" s="4"/>
    </row>
    <row r="159" spans="1:28">
      <c r="A159" s="1"/>
      <c r="B159" s="1"/>
      <c r="C159" s="1"/>
      <c r="D159" s="1"/>
      <c r="E159" s="1"/>
      <c r="F159" s="2"/>
      <c r="G159" s="2"/>
      <c r="H159" s="2"/>
      <c r="I159" s="2"/>
      <c r="J159" s="2"/>
      <c r="K159" s="1"/>
      <c r="L159" s="1"/>
      <c r="M159" s="1"/>
      <c r="N159" s="1"/>
      <c r="O159" s="1"/>
      <c r="P159" s="1"/>
      <c r="Q159" s="1"/>
      <c r="R159" s="1"/>
      <c r="S159" s="3"/>
      <c r="T159" s="3"/>
      <c r="U159" s="4"/>
      <c r="V159" s="4"/>
      <c r="W159" s="4"/>
      <c r="X159" s="4"/>
      <c r="Y159" s="4"/>
      <c r="Z159" s="4"/>
      <c r="AA159" s="4"/>
      <c r="AB159" s="4"/>
    </row>
    <row r="160" spans="1:28">
      <c r="A160" s="1"/>
      <c r="B160" s="1"/>
      <c r="C160" s="1"/>
      <c r="D160" s="1"/>
      <c r="E160" s="1"/>
      <c r="F160" s="2"/>
      <c r="G160" s="2"/>
      <c r="H160" s="2"/>
      <c r="I160" s="2"/>
      <c r="J160" s="2"/>
      <c r="K160" s="1"/>
      <c r="L160" s="1"/>
      <c r="M160" s="1"/>
      <c r="N160" s="1"/>
      <c r="O160" s="1"/>
      <c r="P160" s="1"/>
      <c r="Q160" s="1"/>
      <c r="R160" s="1"/>
      <c r="S160" s="3"/>
      <c r="T160" s="3"/>
      <c r="U160" s="4"/>
      <c r="V160" s="4"/>
      <c r="W160" s="4"/>
      <c r="X160" s="4"/>
      <c r="Y160" s="4"/>
      <c r="Z160" s="4"/>
      <c r="AA160" s="4"/>
      <c r="AB160" s="4"/>
    </row>
    <row r="161" spans="1:28">
      <c r="A161" s="1"/>
      <c r="B161" s="1"/>
      <c r="C161" s="1"/>
      <c r="D161" s="1"/>
      <c r="E161" s="1"/>
      <c r="F161" s="2"/>
      <c r="G161" s="2"/>
      <c r="H161" s="2"/>
      <c r="I161" s="2"/>
      <c r="J161" s="2"/>
      <c r="K161" s="1"/>
      <c r="L161" s="1"/>
      <c r="M161" s="1"/>
      <c r="N161" s="1"/>
      <c r="O161" s="1"/>
      <c r="P161" s="1"/>
      <c r="Q161" s="1"/>
      <c r="R161" s="1"/>
      <c r="S161" s="3"/>
      <c r="T161" s="3"/>
      <c r="U161" s="4"/>
      <c r="V161" s="4"/>
      <c r="W161" s="4"/>
      <c r="X161" s="4"/>
      <c r="Y161" s="4"/>
      <c r="Z161" s="4"/>
      <c r="AA161" s="4"/>
      <c r="AB161" s="4"/>
    </row>
    <row r="162" spans="1:28">
      <c r="A162" s="1"/>
      <c r="B162" s="1"/>
      <c r="C162" s="1"/>
      <c r="D162" s="1"/>
      <c r="E162" s="1"/>
      <c r="F162" s="2"/>
      <c r="G162" s="2"/>
      <c r="H162" s="2"/>
      <c r="I162" s="2"/>
      <c r="J162" s="2"/>
      <c r="K162" s="1"/>
      <c r="L162" s="1"/>
      <c r="M162" s="1"/>
      <c r="N162" s="1"/>
      <c r="O162" s="1"/>
      <c r="P162" s="1"/>
      <c r="Q162" s="1"/>
      <c r="R162" s="1"/>
      <c r="S162" s="3"/>
      <c r="T162" s="3"/>
      <c r="U162" s="4"/>
      <c r="V162" s="4"/>
      <c r="W162" s="4"/>
      <c r="X162" s="4"/>
      <c r="Y162" s="4"/>
      <c r="Z162" s="4"/>
      <c r="AA162" s="4"/>
      <c r="AB162" s="4"/>
    </row>
    <row r="163" spans="1:28">
      <c r="A163" s="1"/>
      <c r="B163" s="1"/>
      <c r="C163" s="1"/>
      <c r="D163" s="1"/>
      <c r="E163" s="1"/>
      <c r="F163" s="2"/>
      <c r="G163" s="2"/>
      <c r="H163" s="2"/>
      <c r="I163" s="2"/>
      <c r="J163" s="2"/>
      <c r="K163" s="1"/>
      <c r="L163" s="1"/>
      <c r="M163" s="1"/>
      <c r="N163" s="1"/>
      <c r="O163" s="1"/>
      <c r="P163" s="1"/>
      <c r="Q163" s="1"/>
      <c r="R163" s="1"/>
      <c r="S163" s="3"/>
      <c r="T163" s="3"/>
      <c r="U163" s="4"/>
      <c r="V163" s="4"/>
      <c r="W163" s="4"/>
      <c r="X163" s="4"/>
      <c r="Y163" s="4"/>
      <c r="Z163" s="4"/>
      <c r="AA163" s="4"/>
      <c r="AB163" s="4"/>
    </row>
    <row r="164" spans="1:28">
      <c r="A164" s="1"/>
      <c r="B164" s="1"/>
      <c r="C164" s="1"/>
      <c r="D164" s="1"/>
      <c r="E164" s="1"/>
      <c r="F164" s="2"/>
      <c r="G164" s="2"/>
      <c r="H164" s="2"/>
      <c r="I164" s="2"/>
      <c r="J164" s="2"/>
      <c r="K164" s="1"/>
      <c r="L164" s="1"/>
      <c r="M164" s="1"/>
      <c r="N164" s="1"/>
      <c r="O164" s="1"/>
      <c r="P164" s="1"/>
      <c r="Q164" s="1"/>
      <c r="R164" s="1"/>
      <c r="S164" s="3"/>
      <c r="T164" s="3"/>
      <c r="U164" s="4"/>
      <c r="V164" s="4"/>
      <c r="W164" s="4"/>
      <c r="X164" s="4"/>
      <c r="Y164" s="4"/>
      <c r="Z164" s="4"/>
      <c r="AA164" s="4"/>
      <c r="AB164" s="4"/>
    </row>
    <row r="165" spans="1:28">
      <c r="A165" s="1"/>
      <c r="B165" s="1"/>
      <c r="C165" s="1"/>
      <c r="D165" s="1"/>
      <c r="E165" s="1"/>
      <c r="F165" s="2"/>
      <c r="G165" s="2"/>
      <c r="H165" s="2"/>
      <c r="I165" s="2"/>
      <c r="J165" s="2"/>
      <c r="K165" s="1"/>
      <c r="L165" s="1"/>
      <c r="M165" s="1"/>
      <c r="N165" s="1"/>
      <c r="O165" s="1"/>
      <c r="P165" s="1"/>
      <c r="Q165" s="1"/>
      <c r="R165" s="1"/>
      <c r="S165" s="3"/>
      <c r="T165" s="3"/>
      <c r="U165" s="4"/>
      <c r="V165" s="4"/>
      <c r="W165" s="4"/>
      <c r="X165" s="4"/>
      <c r="Y165" s="4"/>
      <c r="Z165" s="4"/>
      <c r="AA165" s="4"/>
      <c r="AB165" s="4"/>
    </row>
    <row r="166" spans="1:28">
      <c r="A166" s="1"/>
      <c r="B166" s="1"/>
      <c r="C166" s="1"/>
      <c r="D166" s="1"/>
      <c r="E166" s="1"/>
      <c r="F166" s="2"/>
      <c r="G166" s="2"/>
      <c r="H166" s="2"/>
      <c r="I166" s="2"/>
      <c r="J166" s="2"/>
      <c r="K166" s="1"/>
      <c r="L166" s="1"/>
      <c r="M166" s="1"/>
      <c r="N166" s="1"/>
      <c r="O166" s="1"/>
      <c r="P166" s="1"/>
      <c r="Q166" s="1"/>
      <c r="R166" s="1"/>
      <c r="S166" s="3"/>
      <c r="T166" s="3"/>
      <c r="U166" s="4"/>
      <c r="V166" s="4"/>
      <c r="W166" s="4"/>
      <c r="X166" s="4"/>
      <c r="Y166" s="4"/>
      <c r="Z166" s="4"/>
      <c r="AA166" s="4"/>
      <c r="AB166" s="4"/>
    </row>
    <row r="167" spans="1:28">
      <c r="A167" s="1"/>
      <c r="B167" s="1"/>
      <c r="C167" s="1"/>
      <c r="D167" s="1"/>
      <c r="E167" s="1"/>
      <c r="F167" s="2"/>
      <c r="G167" s="2"/>
      <c r="H167" s="2"/>
      <c r="I167" s="2"/>
      <c r="J167" s="2"/>
      <c r="K167" s="1"/>
      <c r="L167" s="1"/>
      <c r="M167" s="1"/>
      <c r="N167" s="1"/>
      <c r="O167" s="1"/>
      <c r="P167" s="1"/>
      <c r="Q167" s="1"/>
      <c r="R167" s="1"/>
      <c r="S167" s="3"/>
      <c r="T167" s="3"/>
      <c r="U167" s="4"/>
      <c r="V167" s="4"/>
      <c r="W167" s="4"/>
      <c r="X167" s="4"/>
      <c r="Y167" s="4"/>
      <c r="Z167" s="4"/>
      <c r="AA167" s="4"/>
      <c r="AB167" s="4"/>
    </row>
    <row r="168" spans="1:28">
      <c r="A168" s="1"/>
      <c r="B168" s="1"/>
      <c r="C168" s="1"/>
      <c r="D168" s="1"/>
      <c r="E168" s="1"/>
      <c r="F168" s="2"/>
      <c r="G168" s="2"/>
      <c r="H168" s="2"/>
      <c r="I168" s="2"/>
      <c r="J168" s="2"/>
      <c r="K168" s="1"/>
      <c r="L168" s="1"/>
      <c r="M168" s="1"/>
      <c r="N168" s="1"/>
      <c r="O168" s="1"/>
      <c r="P168" s="1"/>
      <c r="Q168" s="1"/>
      <c r="R168" s="1"/>
      <c r="S168" s="3"/>
      <c r="T168" s="3"/>
      <c r="U168" s="4"/>
      <c r="V168" s="4"/>
      <c r="W168" s="4"/>
      <c r="X168" s="4"/>
      <c r="Y168" s="4"/>
      <c r="Z168" s="4"/>
      <c r="AA168" s="4"/>
      <c r="AB168" s="4"/>
    </row>
    <row r="169" spans="1:28">
      <c r="A169" s="1"/>
      <c r="B169" s="1"/>
      <c r="C169" s="1"/>
      <c r="D169" s="1"/>
      <c r="E169" s="1"/>
      <c r="F169" s="2"/>
      <c r="G169" s="2"/>
      <c r="H169" s="2"/>
      <c r="I169" s="2"/>
      <c r="J169" s="2"/>
      <c r="K169" s="1"/>
      <c r="L169" s="1"/>
      <c r="M169" s="1"/>
      <c r="N169" s="1"/>
      <c r="O169" s="1"/>
      <c r="P169" s="1"/>
      <c r="Q169" s="1"/>
      <c r="R169" s="1"/>
      <c r="S169" s="3"/>
      <c r="T169" s="3"/>
      <c r="U169" s="4"/>
      <c r="V169" s="4"/>
      <c r="W169" s="4"/>
      <c r="X169" s="4"/>
      <c r="Y169" s="4"/>
      <c r="Z169" s="4"/>
      <c r="AA169" s="4"/>
      <c r="AB169" s="4"/>
    </row>
    <row r="170" spans="1:28">
      <c r="A170" s="1"/>
      <c r="B170" s="1"/>
      <c r="C170" s="1"/>
      <c r="D170" s="1"/>
      <c r="E170" s="1"/>
      <c r="F170" s="2"/>
      <c r="G170" s="2"/>
      <c r="H170" s="2"/>
      <c r="I170" s="2"/>
      <c r="J170" s="2"/>
      <c r="K170" s="1"/>
      <c r="L170" s="1"/>
      <c r="M170" s="1"/>
      <c r="N170" s="1"/>
      <c r="O170" s="1"/>
      <c r="P170" s="1"/>
      <c r="Q170" s="1"/>
      <c r="R170" s="1"/>
      <c r="S170" s="3"/>
      <c r="T170" s="3"/>
      <c r="U170" s="4"/>
      <c r="V170" s="4"/>
      <c r="W170" s="4"/>
      <c r="X170" s="4"/>
      <c r="Y170" s="4"/>
      <c r="Z170" s="4"/>
      <c r="AA170" s="4"/>
      <c r="AB170" s="4"/>
    </row>
    <row r="171" spans="1:28">
      <c r="A171" s="1"/>
      <c r="B171" s="1"/>
      <c r="C171" s="1"/>
      <c r="D171" s="1"/>
      <c r="E171" s="1"/>
      <c r="F171" s="2"/>
      <c r="G171" s="2"/>
      <c r="H171" s="2"/>
      <c r="I171" s="2"/>
      <c r="J171" s="2"/>
      <c r="K171" s="1"/>
      <c r="L171" s="1"/>
      <c r="M171" s="1"/>
      <c r="N171" s="1"/>
      <c r="O171" s="1"/>
      <c r="P171" s="1"/>
      <c r="Q171" s="1"/>
      <c r="R171" s="1"/>
      <c r="S171" s="3"/>
      <c r="T171" s="3"/>
      <c r="U171" s="4"/>
      <c r="V171" s="4"/>
      <c r="W171" s="4"/>
      <c r="X171" s="4"/>
      <c r="Y171" s="4"/>
      <c r="Z171" s="4"/>
      <c r="AA171" s="4"/>
      <c r="AB171" s="4"/>
    </row>
    <row r="172" spans="1:28">
      <c r="A172" s="1"/>
      <c r="B172" s="1"/>
      <c r="C172" s="1"/>
      <c r="D172" s="1"/>
      <c r="E172" s="1"/>
      <c r="F172" s="2"/>
      <c r="G172" s="2"/>
      <c r="H172" s="2"/>
      <c r="I172" s="2"/>
      <c r="J172" s="2"/>
      <c r="K172" s="1"/>
      <c r="L172" s="1"/>
      <c r="M172" s="1"/>
      <c r="N172" s="1"/>
      <c r="O172" s="1"/>
      <c r="P172" s="1"/>
      <c r="Q172" s="1"/>
      <c r="R172" s="1"/>
      <c r="S172" s="3"/>
      <c r="T172" s="3"/>
      <c r="U172" s="4"/>
      <c r="V172" s="4"/>
      <c r="W172" s="4"/>
      <c r="X172" s="4"/>
      <c r="Y172" s="4"/>
      <c r="Z172" s="4"/>
      <c r="AA172" s="4"/>
      <c r="AB172" s="4"/>
    </row>
    <row r="173" spans="1:28">
      <c r="A173" s="1"/>
      <c r="B173" s="1"/>
      <c r="C173" s="1"/>
      <c r="D173" s="1"/>
      <c r="E173" s="1"/>
      <c r="F173" s="2"/>
      <c r="G173" s="2"/>
      <c r="H173" s="2"/>
      <c r="I173" s="2"/>
      <c r="J173" s="2"/>
      <c r="K173" s="1"/>
      <c r="L173" s="1"/>
      <c r="M173" s="1"/>
      <c r="N173" s="1"/>
      <c r="O173" s="1"/>
      <c r="P173" s="1"/>
      <c r="Q173" s="1"/>
      <c r="R173" s="1"/>
      <c r="S173" s="3"/>
      <c r="T173" s="3"/>
      <c r="U173" s="4"/>
      <c r="V173" s="4"/>
      <c r="W173" s="4"/>
      <c r="X173" s="4"/>
      <c r="Y173" s="4"/>
      <c r="Z173" s="4"/>
      <c r="AA173" s="4"/>
      <c r="AB173" s="4"/>
    </row>
    <row r="174" spans="1:28">
      <c r="A174" s="1"/>
      <c r="B174" s="1"/>
      <c r="C174" s="1"/>
      <c r="D174" s="1"/>
      <c r="E174" s="1"/>
      <c r="F174" s="2"/>
      <c r="G174" s="2"/>
      <c r="H174" s="2"/>
      <c r="I174" s="2"/>
      <c r="J174" s="2"/>
      <c r="K174" s="1"/>
      <c r="L174" s="1"/>
      <c r="M174" s="1"/>
      <c r="N174" s="1"/>
      <c r="O174" s="1"/>
      <c r="P174" s="1"/>
      <c r="Q174" s="1"/>
      <c r="R174" s="1"/>
      <c r="S174" s="3"/>
      <c r="T174" s="3"/>
      <c r="U174" s="4"/>
      <c r="V174" s="4"/>
      <c r="W174" s="4"/>
      <c r="X174" s="4"/>
      <c r="Y174" s="4"/>
      <c r="Z174" s="4"/>
      <c r="AA174" s="4"/>
      <c r="AB174" s="4"/>
    </row>
    <row r="175" spans="1:28">
      <c r="A175" s="1"/>
      <c r="B175" s="1"/>
      <c r="C175" s="1"/>
      <c r="D175" s="1"/>
      <c r="E175" s="1"/>
      <c r="F175" s="2"/>
      <c r="G175" s="2"/>
      <c r="H175" s="2"/>
      <c r="I175" s="2"/>
      <c r="J175" s="2"/>
      <c r="K175" s="1"/>
      <c r="L175" s="1"/>
      <c r="M175" s="1"/>
      <c r="N175" s="1"/>
      <c r="O175" s="1"/>
      <c r="P175" s="1"/>
      <c r="Q175" s="1"/>
      <c r="R175" s="1"/>
      <c r="S175" s="3"/>
      <c r="T175" s="3"/>
      <c r="U175" s="4"/>
      <c r="V175" s="4"/>
      <c r="W175" s="4"/>
      <c r="X175" s="4"/>
      <c r="Y175" s="4"/>
      <c r="Z175" s="4"/>
      <c r="AA175" s="4"/>
      <c r="AB175" s="4"/>
    </row>
    <row r="176" spans="1:28">
      <c r="A176" s="1"/>
      <c r="B176" s="1"/>
      <c r="C176" s="1"/>
      <c r="D176" s="1"/>
      <c r="E176" s="1"/>
      <c r="F176" s="2"/>
      <c r="G176" s="2"/>
      <c r="H176" s="2"/>
      <c r="I176" s="2"/>
      <c r="J176" s="2"/>
      <c r="K176" s="1"/>
      <c r="L176" s="1"/>
      <c r="M176" s="1"/>
      <c r="N176" s="1"/>
      <c r="O176" s="1"/>
      <c r="P176" s="1"/>
      <c r="Q176" s="1"/>
      <c r="R176" s="1"/>
      <c r="S176" s="3"/>
      <c r="T176" s="3"/>
      <c r="U176" s="4"/>
      <c r="V176" s="4"/>
      <c r="W176" s="4"/>
      <c r="X176" s="4"/>
      <c r="Y176" s="4"/>
      <c r="Z176" s="4"/>
      <c r="AA176" s="4"/>
      <c r="AB176" s="4"/>
    </row>
    <row r="177" spans="1:28">
      <c r="A177" s="1"/>
      <c r="B177" s="1"/>
      <c r="C177" s="1"/>
      <c r="D177" s="1"/>
      <c r="E177" s="1"/>
      <c r="F177" s="2"/>
      <c r="G177" s="2"/>
      <c r="H177" s="2"/>
      <c r="I177" s="2"/>
      <c r="J177" s="2"/>
      <c r="K177" s="1"/>
      <c r="L177" s="1"/>
      <c r="M177" s="1"/>
      <c r="N177" s="1"/>
      <c r="O177" s="1"/>
      <c r="P177" s="1"/>
      <c r="Q177" s="1"/>
      <c r="R177" s="1"/>
      <c r="S177" s="3"/>
      <c r="T177" s="3"/>
      <c r="U177" s="4"/>
      <c r="V177" s="4"/>
      <c r="W177" s="4"/>
      <c r="X177" s="4"/>
      <c r="Y177" s="4"/>
      <c r="Z177" s="4"/>
      <c r="AA177" s="4"/>
      <c r="AB177" s="4"/>
    </row>
    <row r="178" spans="1:28">
      <c r="A178" s="1"/>
      <c r="B178" s="1"/>
      <c r="C178" s="1"/>
      <c r="D178" s="1"/>
      <c r="E178" s="1"/>
      <c r="F178" s="2"/>
      <c r="G178" s="2"/>
      <c r="H178" s="2"/>
      <c r="I178" s="2"/>
      <c r="J178" s="2"/>
      <c r="K178" s="1"/>
      <c r="L178" s="1"/>
      <c r="M178" s="1"/>
      <c r="N178" s="1"/>
      <c r="O178" s="1"/>
      <c r="P178" s="1"/>
      <c r="Q178" s="1"/>
      <c r="R178" s="1"/>
      <c r="S178" s="3"/>
      <c r="T178" s="3"/>
      <c r="U178" s="4"/>
      <c r="V178" s="4"/>
      <c r="W178" s="4"/>
      <c r="X178" s="4"/>
      <c r="Y178" s="4"/>
      <c r="Z178" s="4"/>
      <c r="AA178" s="4"/>
      <c r="AB178" s="4"/>
    </row>
    <row r="179" spans="1:28">
      <c r="A179" s="1"/>
      <c r="B179" s="1"/>
      <c r="C179" s="1"/>
      <c r="D179" s="1"/>
      <c r="E179" s="1"/>
      <c r="F179" s="2"/>
      <c r="G179" s="2"/>
      <c r="H179" s="2"/>
      <c r="I179" s="2"/>
      <c r="J179" s="2"/>
      <c r="K179" s="1"/>
      <c r="L179" s="1"/>
      <c r="M179" s="1"/>
      <c r="N179" s="1"/>
      <c r="O179" s="1"/>
      <c r="P179" s="1"/>
      <c r="Q179" s="1"/>
      <c r="R179" s="1"/>
      <c r="S179" s="3"/>
      <c r="T179" s="3"/>
      <c r="U179" s="4"/>
      <c r="V179" s="4"/>
      <c r="W179" s="4"/>
      <c r="X179" s="4"/>
      <c r="Y179" s="4"/>
      <c r="Z179" s="4"/>
      <c r="AA179" s="4"/>
      <c r="AB179" s="4"/>
    </row>
    <row r="180" spans="1:28">
      <c r="A180" s="1"/>
      <c r="B180" s="1"/>
      <c r="C180" s="1"/>
      <c r="D180" s="1"/>
      <c r="E180" s="1"/>
      <c r="F180" s="2"/>
      <c r="G180" s="2"/>
      <c r="H180" s="2"/>
      <c r="I180" s="2"/>
      <c r="J180" s="2"/>
      <c r="K180" s="1"/>
      <c r="L180" s="1"/>
      <c r="M180" s="1"/>
      <c r="N180" s="1"/>
      <c r="O180" s="1"/>
      <c r="P180" s="1"/>
      <c r="Q180" s="1"/>
      <c r="R180" s="1"/>
      <c r="S180" s="3"/>
      <c r="T180" s="3"/>
      <c r="U180" s="4"/>
      <c r="V180" s="4"/>
      <c r="W180" s="4"/>
      <c r="X180" s="4"/>
      <c r="Y180" s="4"/>
      <c r="Z180" s="4"/>
      <c r="AA180" s="4"/>
      <c r="AB180" s="4"/>
    </row>
    <row r="181" spans="1:28">
      <c r="A181" s="1"/>
      <c r="B181" s="1"/>
      <c r="C181" s="1"/>
      <c r="D181" s="1"/>
      <c r="E181" s="1"/>
      <c r="F181" s="2"/>
      <c r="G181" s="2"/>
      <c r="H181" s="2"/>
      <c r="I181" s="2"/>
      <c r="J181" s="2"/>
      <c r="K181" s="1"/>
      <c r="L181" s="1"/>
      <c r="M181" s="1"/>
      <c r="N181" s="1"/>
      <c r="O181" s="1"/>
      <c r="P181" s="1"/>
      <c r="Q181" s="1"/>
      <c r="R181" s="1"/>
      <c r="S181" s="3"/>
      <c r="T181" s="3"/>
      <c r="U181" s="4"/>
      <c r="V181" s="4"/>
      <c r="W181" s="4"/>
      <c r="X181" s="4"/>
      <c r="Y181" s="4"/>
      <c r="Z181" s="4"/>
      <c r="AA181" s="4"/>
      <c r="AB181" s="4"/>
    </row>
    <row r="182" spans="1:28">
      <c r="A182" s="1"/>
      <c r="B182" s="1"/>
      <c r="C182" s="1"/>
      <c r="D182" s="1"/>
      <c r="E182" s="1"/>
      <c r="F182" s="2"/>
      <c r="G182" s="2"/>
      <c r="H182" s="2"/>
      <c r="I182" s="2"/>
      <c r="J182" s="2"/>
      <c r="K182" s="1"/>
      <c r="L182" s="1"/>
      <c r="M182" s="1"/>
      <c r="N182" s="1"/>
      <c r="O182" s="1"/>
      <c r="P182" s="1"/>
      <c r="Q182" s="1"/>
      <c r="R182" s="1"/>
      <c r="S182" s="3"/>
      <c r="T182" s="3"/>
      <c r="U182" s="4"/>
      <c r="V182" s="4"/>
      <c r="W182" s="4"/>
      <c r="X182" s="4"/>
      <c r="Y182" s="4"/>
      <c r="Z182" s="4"/>
      <c r="AA182" s="4"/>
      <c r="AB182" s="4"/>
    </row>
    <row r="183" spans="1:28">
      <c r="A183" s="1"/>
      <c r="B183" s="1"/>
      <c r="C183" s="1"/>
      <c r="D183" s="1"/>
      <c r="E183" s="1"/>
      <c r="F183" s="2"/>
      <c r="G183" s="2"/>
      <c r="H183" s="2"/>
      <c r="I183" s="2"/>
      <c r="J183" s="2"/>
      <c r="K183" s="1"/>
      <c r="L183" s="1"/>
      <c r="M183" s="1"/>
      <c r="N183" s="1"/>
      <c r="O183" s="1"/>
      <c r="P183" s="1"/>
      <c r="Q183" s="1"/>
      <c r="R183" s="1"/>
      <c r="S183" s="3"/>
      <c r="T183" s="3"/>
      <c r="U183" s="4"/>
      <c r="V183" s="4"/>
      <c r="W183" s="4"/>
      <c r="X183" s="4"/>
      <c r="Y183" s="4"/>
      <c r="Z183" s="4"/>
      <c r="AA183" s="4"/>
      <c r="AB183" s="4"/>
    </row>
    <row r="184" spans="1:28">
      <c r="A184" s="1"/>
      <c r="B184" s="1"/>
      <c r="C184" s="1"/>
      <c r="D184" s="1"/>
      <c r="E184" s="1"/>
      <c r="F184" s="2"/>
      <c r="G184" s="2"/>
      <c r="H184" s="2"/>
      <c r="I184" s="2"/>
      <c r="J184" s="2"/>
      <c r="K184" s="1"/>
      <c r="L184" s="1"/>
      <c r="M184" s="1"/>
      <c r="N184" s="1"/>
      <c r="O184" s="1"/>
      <c r="P184" s="1"/>
      <c r="Q184" s="1"/>
      <c r="R184" s="1"/>
      <c r="S184" s="3"/>
      <c r="T184" s="3"/>
      <c r="U184" s="4"/>
      <c r="V184" s="4"/>
      <c r="W184" s="4"/>
      <c r="X184" s="4"/>
      <c r="Y184" s="4"/>
      <c r="Z184" s="4"/>
      <c r="AA184" s="4"/>
      <c r="AB184" s="4"/>
    </row>
    <row r="185" spans="1:28">
      <c r="A185" s="1"/>
      <c r="B185" s="1"/>
      <c r="C185" s="1"/>
      <c r="D185" s="1"/>
      <c r="E185" s="1"/>
      <c r="F185" s="2"/>
      <c r="G185" s="2"/>
      <c r="H185" s="2"/>
      <c r="I185" s="2"/>
      <c r="J185" s="2"/>
      <c r="K185" s="1"/>
      <c r="L185" s="1"/>
      <c r="M185" s="1"/>
      <c r="N185" s="1"/>
      <c r="O185" s="1"/>
      <c r="P185" s="1"/>
      <c r="Q185" s="1"/>
      <c r="R185" s="1"/>
      <c r="S185" s="3"/>
      <c r="T185" s="3"/>
      <c r="U185" s="4"/>
      <c r="V185" s="4"/>
      <c r="W185" s="4"/>
      <c r="X185" s="4"/>
      <c r="Y185" s="4"/>
      <c r="Z185" s="4"/>
      <c r="AA185" s="4"/>
      <c r="AB185" s="4"/>
    </row>
    <row r="186" spans="1:28">
      <c r="A186" s="1"/>
      <c r="B186" s="1"/>
      <c r="C186" s="1"/>
      <c r="D186" s="1"/>
      <c r="E186" s="1"/>
      <c r="F186" s="2"/>
      <c r="G186" s="2"/>
      <c r="H186" s="2"/>
      <c r="I186" s="2"/>
      <c r="J186" s="2"/>
      <c r="K186" s="1"/>
      <c r="L186" s="1"/>
      <c r="M186" s="1"/>
      <c r="N186" s="1"/>
      <c r="O186" s="1"/>
      <c r="P186" s="1"/>
      <c r="Q186" s="1"/>
      <c r="R186" s="1"/>
      <c r="S186" s="3"/>
      <c r="T186" s="3"/>
      <c r="U186" s="4"/>
      <c r="V186" s="4"/>
      <c r="W186" s="4"/>
      <c r="X186" s="4"/>
      <c r="Y186" s="4"/>
      <c r="Z186" s="4"/>
      <c r="AA186" s="4"/>
      <c r="AB186" s="4"/>
    </row>
    <row r="187" spans="1:28">
      <c r="A187" s="1"/>
      <c r="B187" s="1"/>
      <c r="C187" s="1"/>
      <c r="D187" s="1"/>
      <c r="E187" s="1"/>
      <c r="F187" s="2"/>
      <c r="G187" s="2"/>
      <c r="H187" s="2"/>
      <c r="I187" s="2"/>
      <c r="J187" s="2"/>
      <c r="K187" s="1"/>
      <c r="L187" s="1"/>
      <c r="M187" s="1"/>
      <c r="N187" s="1"/>
      <c r="O187" s="1"/>
      <c r="P187" s="1"/>
      <c r="Q187" s="1"/>
      <c r="R187" s="1"/>
      <c r="S187" s="3"/>
      <c r="T187" s="3"/>
      <c r="U187" s="4"/>
      <c r="V187" s="4"/>
      <c r="W187" s="4"/>
      <c r="X187" s="4"/>
      <c r="Y187" s="4"/>
      <c r="Z187" s="4"/>
      <c r="AA187" s="4"/>
      <c r="AB187" s="4"/>
    </row>
    <row r="188" spans="1:28">
      <c r="A188" s="1"/>
      <c r="B188" s="1"/>
      <c r="C188" s="1"/>
      <c r="D188" s="1"/>
      <c r="E188" s="1"/>
      <c r="F188" s="2"/>
      <c r="G188" s="2"/>
      <c r="H188" s="2"/>
      <c r="I188" s="2"/>
      <c r="J188" s="2"/>
      <c r="K188" s="1"/>
      <c r="L188" s="1"/>
      <c r="M188" s="1"/>
      <c r="N188" s="1"/>
      <c r="O188" s="1"/>
      <c r="P188" s="1"/>
      <c r="Q188" s="1"/>
      <c r="R188" s="1"/>
      <c r="S188" s="3"/>
      <c r="T188" s="3"/>
      <c r="U188" s="4"/>
      <c r="V188" s="4"/>
      <c r="W188" s="4"/>
      <c r="X188" s="4"/>
      <c r="Y188" s="4"/>
      <c r="Z188" s="4"/>
      <c r="AA188" s="4"/>
      <c r="AB188" s="4"/>
    </row>
    <row r="189" spans="1:28">
      <c r="A189" s="1"/>
      <c r="B189" s="1"/>
      <c r="C189" s="1"/>
      <c r="D189" s="1"/>
      <c r="E189" s="1"/>
      <c r="F189" s="2"/>
      <c r="G189" s="2"/>
      <c r="H189" s="2"/>
      <c r="I189" s="2"/>
      <c r="J189" s="2"/>
      <c r="K189" s="1"/>
      <c r="L189" s="1"/>
      <c r="M189" s="1"/>
      <c r="N189" s="1"/>
      <c r="O189" s="1"/>
      <c r="P189" s="1"/>
      <c r="Q189" s="1"/>
      <c r="R189" s="1"/>
      <c r="S189" s="3"/>
      <c r="T189" s="3"/>
      <c r="U189" s="4"/>
      <c r="V189" s="4"/>
      <c r="W189" s="4"/>
      <c r="X189" s="4"/>
      <c r="Y189" s="4"/>
      <c r="Z189" s="4"/>
      <c r="AA189" s="4"/>
      <c r="AB189" s="4"/>
    </row>
    <row r="190" spans="1:28">
      <c r="A190" s="1"/>
      <c r="B190" s="1"/>
      <c r="C190" s="1"/>
      <c r="D190" s="1"/>
      <c r="E190" s="1"/>
      <c r="F190" s="2"/>
      <c r="G190" s="2"/>
      <c r="H190" s="2"/>
      <c r="I190" s="2"/>
      <c r="J190" s="2"/>
      <c r="K190" s="1"/>
      <c r="L190" s="1"/>
      <c r="M190" s="1"/>
      <c r="N190" s="1"/>
      <c r="O190" s="1"/>
      <c r="P190" s="1"/>
      <c r="Q190" s="1"/>
      <c r="R190" s="1"/>
      <c r="S190" s="3"/>
      <c r="T190" s="3"/>
      <c r="U190" s="4"/>
      <c r="V190" s="4"/>
      <c r="W190" s="4"/>
      <c r="X190" s="4"/>
      <c r="Y190" s="4"/>
      <c r="Z190" s="4"/>
      <c r="AA190" s="4"/>
      <c r="AB190" s="4"/>
    </row>
    <row r="191" spans="1:28">
      <c r="A191" s="1"/>
      <c r="B191" s="1"/>
      <c r="C191" s="1"/>
      <c r="D191" s="1"/>
      <c r="E191" s="1"/>
      <c r="F191" s="2"/>
      <c r="G191" s="2"/>
      <c r="H191" s="2"/>
      <c r="I191" s="2"/>
      <c r="J191" s="2"/>
      <c r="K191" s="1"/>
      <c r="L191" s="1"/>
      <c r="M191" s="1"/>
      <c r="N191" s="1"/>
      <c r="O191" s="1"/>
      <c r="P191" s="1"/>
      <c r="Q191" s="1"/>
      <c r="R191" s="1"/>
      <c r="S191" s="3"/>
      <c r="T191" s="3"/>
      <c r="U191" s="4"/>
      <c r="V191" s="4"/>
      <c r="W191" s="4"/>
      <c r="X191" s="4"/>
      <c r="Y191" s="4"/>
      <c r="Z191" s="4"/>
      <c r="AA191" s="4"/>
      <c r="AB191" s="4"/>
    </row>
    <row r="192" spans="1:28">
      <c r="A192" s="1"/>
      <c r="B192" s="1"/>
      <c r="C192" s="1"/>
      <c r="D192" s="1"/>
      <c r="E192" s="1"/>
      <c r="F192" s="2"/>
      <c r="G192" s="2"/>
      <c r="H192" s="2"/>
      <c r="I192" s="2"/>
      <c r="J192" s="2"/>
      <c r="K192" s="1"/>
      <c r="L192" s="1"/>
      <c r="M192" s="1"/>
      <c r="N192" s="1"/>
      <c r="O192" s="1"/>
      <c r="P192" s="1"/>
      <c r="Q192" s="1"/>
      <c r="R192" s="1"/>
      <c r="S192" s="3"/>
      <c r="T192" s="3"/>
      <c r="U192" s="4"/>
      <c r="V192" s="4"/>
      <c r="W192" s="4"/>
      <c r="X192" s="4"/>
      <c r="Y192" s="4"/>
      <c r="Z192" s="4"/>
      <c r="AA192" s="4"/>
      <c r="AB192" s="4"/>
    </row>
    <row r="193" spans="1:28">
      <c r="A193" s="1"/>
      <c r="B193" s="1"/>
      <c r="C193" s="1"/>
      <c r="D193" s="1"/>
      <c r="E193" s="1"/>
      <c r="F193" s="2"/>
      <c r="G193" s="2"/>
      <c r="H193" s="2"/>
      <c r="I193" s="2"/>
      <c r="J193" s="2"/>
      <c r="K193" s="1"/>
      <c r="L193" s="1"/>
      <c r="M193" s="1"/>
      <c r="N193" s="1"/>
      <c r="O193" s="1"/>
      <c r="P193" s="1"/>
      <c r="Q193" s="1"/>
      <c r="R193" s="1"/>
      <c r="S193" s="3"/>
      <c r="T193" s="3"/>
      <c r="U193" s="4"/>
      <c r="V193" s="4"/>
      <c r="W193" s="4"/>
      <c r="X193" s="4"/>
      <c r="Y193" s="4"/>
      <c r="Z193" s="4"/>
      <c r="AA193" s="4"/>
      <c r="AB193" s="4"/>
    </row>
    <row r="194" spans="1:28">
      <c r="A194" s="1"/>
      <c r="B194" s="1"/>
      <c r="C194" s="1"/>
      <c r="D194" s="1"/>
      <c r="E194" s="1"/>
      <c r="F194" s="2"/>
      <c r="G194" s="2"/>
      <c r="H194" s="2"/>
      <c r="I194" s="2"/>
      <c r="J194" s="2"/>
      <c r="K194" s="1"/>
      <c r="L194" s="1"/>
      <c r="M194" s="1"/>
      <c r="N194" s="1"/>
      <c r="O194" s="1"/>
      <c r="P194" s="1"/>
      <c r="Q194" s="1"/>
      <c r="R194" s="1"/>
      <c r="S194" s="3"/>
      <c r="T194" s="3"/>
      <c r="U194" s="4"/>
      <c r="V194" s="4"/>
      <c r="W194" s="4"/>
      <c r="X194" s="4"/>
      <c r="Y194" s="4"/>
      <c r="Z194" s="4"/>
      <c r="AA194" s="4"/>
      <c r="AB194" s="4"/>
    </row>
    <row r="195" spans="1:28">
      <c r="A195" s="1"/>
      <c r="B195" s="1"/>
      <c r="C195" s="1"/>
      <c r="D195" s="1"/>
      <c r="E195" s="1"/>
      <c r="F195" s="2"/>
      <c r="G195" s="2"/>
      <c r="H195" s="2"/>
      <c r="I195" s="2"/>
      <c r="J195" s="2"/>
      <c r="K195" s="1"/>
      <c r="L195" s="1"/>
      <c r="M195" s="1"/>
      <c r="N195" s="1"/>
      <c r="O195" s="1"/>
      <c r="P195" s="1"/>
      <c r="Q195" s="1"/>
      <c r="R195" s="1"/>
      <c r="S195" s="3"/>
      <c r="T195" s="3"/>
      <c r="U195" s="4"/>
      <c r="V195" s="4"/>
      <c r="W195" s="4"/>
      <c r="X195" s="4"/>
      <c r="Y195" s="4"/>
      <c r="Z195" s="4"/>
      <c r="AA195" s="4"/>
      <c r="AB195" s="4"/>
    </row>
    <row r="196" spans="1:28">
      <c r="A196" s="1"/>
      <c r="B196" s="1"/>
      <c r="C196" s="1"/>
      <c r="D196" s="1"/>
      <c r="E196" s="1"/>
      <c r="F196" s="2"/>
      <c r="G196" s="2"/>
      <c r="H196" s="2"/>
      <c r="I196" s="2"/>
      <c r="J196" s="2"/>
      <c r="K196" s="1"/>
      <c r="L196" s="1"/>
      <c r="M196" s="1"/>
      <c r="N196" s="1"/>
      <c r="O196" s="1"/>
      <c r="P196" s="1"/>
      <c r="Q196" s="1"/>
      <c r="R196" s="1"/>
      <c r="S196" s="3"/>
      <c r="T196" s="3"/>
      <c r="U196" s="4"/>
      <c r="V196" s="4"/>
      <c r="W196" s="4"/>
      <c r="X196" s="4"/>
      <c r="Y196" s="4"/>
      <c r="Z196" s="4"/>
      <c r="AA196" s="4"/>
      <c r="AB196" s="4"/>
    </row>
    <row r="197" spans="1:28">
      <c r="A197" s="1"/>
      <c r="B197" s="1"/>
      <c r="C197" s="1"/>
      <c r="D197" s="1"/>
      <c r="E197" s="1"/>
      <c r="F197" s="2"/>
      <c r="G197" s="2"/>
      <c r="H197" s="2"/>
      <c r="I197" s="2"/>
      <c r="J197" s="2"/>
      <c r="K197" s="1"/>
      <c r="L197" s="1"/>
      <c r="M197" s="1"/>
      <c r="N197" s="1"/>
      <c r="O197" s="1"/>
      <c r="P197" s="1"/>
      <c r="Q197" s="1"/>
      <c r="R197" s="1"/>
      <c r="S197" s="3"/>
      <c r="T197" s="3"/>
      <c r="U197" s="4"/>
      <c r="V197" s="4"/>
      <c r="W197" s="4"/>
      <c r="X197" s="4"/>
      <c r="Y197" s="4"/>
      <c r="Z197" s="4"/>
      <c r="AA197" s="4"/>
      <c r="AB197" s="4"/>
    </row>
    <row r="198" spans="1:28">
      <c r="A198" s="1"/>
      <c r="B198" s="1"/>
      <c r="C198" s="1"/>
      <c r="D198" s="1"/>
      <c r="E198" s="1"/>
      <c r="F198" s="2"/>
      <c r="G198" s="2"/>
      <c r="H198" s="2"/>
      <c r="I198" s="2"/>
      <c r="J198" s="2"/>
      <c r="K198" s="1"/>
      <c r="L198" s="1"/>
      <c r="M198" s="1"/>
      <c r="N198" s="1"/>
      <c r="O198" s="1"/>
      <c r="P198" s="1"/>
      <c r="Q198" s="1"/>
      <c r="R198" s="1"/>
      <c r="S198" s="3"/>
      <c r="T198" s="3"/>
      <c r="U198" s="4"/>
      <c r="V198" s="4"/>
      <c r="W198" s="4"/>
      <c r="X198" s="4"/>
      <c r="Y198" s="4"/>
      <c r="Z198" s="4"/>
      <c r="AA198" s="4"/>
      <c r="AB198" s="4"/>
    </row>
    <row r="199" spans="1:28">
      <c r="A199" s="1"/>
      <c r="B199" s="1"/>
      <c r="C199" s="1"/>
      <c r="D199" s="1"/>
      <c r="E199" s="1"/>
      <c r="F199" s="2"/>
      <c r="G199" s="2"/>
      <c r="H199" s="2"/>
      <c r="I199" s="2"/>
      <c r="J199" s="2"/>
      <c r="K199" s="1"/>
      <c r="L199" s="1"/>
      <c r="M199" s="1"/>
      <c r="N199" s="1"/>
      <c r="O199" s="1"/>
      <c r="P199" s="1"/>
      <c r="Q199" s="1"/>
      <c r="R199" s="1"/>
      <c r="S199" s="3"/>
      <c r="T199" s="3"/>
      <c r="U199" s="4"/>
      <c r="V199" s="4"/>
      <c r="W199" s="4"/>
      <c r="X199" s="4"/>
      <c r="Y199" s="4"/>
      <c r="Z199" s="4"/>
      <c r="AA199" s="4"/>
      <c r="AB199" s="4"/>
    </row>
    <row r="200" spans="1:28">
      <c r="A200" s="1"/>
      <c r="B200" s="1"/>
      <c r="C200" s="1"/>
      <c r="D200" s="1"/>
      <c r="E200" s="1"/>
      <c r="F200" s="2"/>
      <c r="G200" s="2"/>
      <c r="H200" s="2"/>
      <c r="I200" s="2"/>
      <c r="J200" s="2"/>
      <c r="K200" s="1"/>
      <c r="L200" s="1"/>
      <c r="M200" s="1"/>
      <c r="N200" s="1"/>
      <c r="O200" s="1"/>
      <c r="P200" s="1"/>
      <c r="Q200" s="1"/>
      <c r="R200" s="1"/>
      <c r="S200" s="3"/>
      <c r="T200" s="3"/>
      <c r="U200" s="4"/>
      <c r="V200" s="4"/>
      <c r="W200" s="4"/>
      <c r="X200" s="4"/>
      <c r="Y200" s="4"/>
      <c r="Z200" s="4"/>
      <c r="AA200" s="4"/>
      <c r="AB200" s="4"/>
    </row>
    <row r="201" spans="1:28">
      <c r="A201" s="1"/>
      <c r="B201" s="1"/>
      <c r="C201" s="1"/>
      <c r="D201" s="1"/>
      <c r="E201" s="1"/>
      <c r="F201" s="2"/>
      <c r="G201" s="2"/>
      <c r="H201" s="2"/>
      <c r="I201" s="2"/>
      <c r="J201" s="2"/>
      <c r="K201" s="1"/>
      <c r="L201" s="1"/>
      <c r="M201" s="1"/>
      <c r="N201" s="1"/>
      <c r="O201" s="1"/>
      <c r="P201" s="1"/>
      <c r="Q201" s="1"/>
      <c r="R201" s="1"/>
      <c r="S201" s="3"/>
      <c r="T201" s="3"/>
      <c r="U201" s="4"/>
      <c r="V201" s="4"/>
      <c r="W201" s="4"/>
      <c r="X201" s="4"/>
      <c r="Y201" s="4"/>
      <c r="Z201" s="4"/>
      <c r="AA201" s="4"/>
      <c r="AB201" s="4"/>
    </row>
    <row r="202" spans="1:28">
      <c r="A202" s="1"/>
      <c r="B202" s="1"/>
      <c r="C202" s="1"/>
      <c r="D202" s="1"/>
      <c r="E202" s="1"/>
      <c r="F202" s="2"/>
      <c r="G202" s="2"/>
      <c r="H202" s="2"/>
      <c r="I202" s="2"/>
      <c r="J202" s="2"/>
      <c r="K202" s="1"/>
      <c r="L202" s="1"/>
      <c r="M202" s="1"/>
      <c r="N202" s="1"/>
      <c r="O202" s="1"/>
      <c r="P202" s="1"/>
      <c r="Q202" s="1"/>
      <c r="R202" s="1"/>
      <c r="S202" s="3"/>
      <c r="T202" s="3"/>
      <c r="U202" s="4"/>
      <c r="V202" s="4"/>
      <c r="W202" s="4"/>
      <c r="X202" s="4"/>
      <c r="Y202" s="4"/>
      <c r="Z202" s="4"/>
      <c r="AA202" s="4"/>
      <c r="AB202" s="4"/>
    </row>
    <row r="203" spans="1:28">
      <c r="A203" s="1"/>
      <c r="B203" s="1"/>
      <c r="C203" s="1"/>
      <c r="D203" s="1"/>
      <c r="E203" s="1"/>
      <c r="F203" s="2"/>
      <c r="G203" s="2"/>
      <c r="H203" s="2"/>
      <c r="I203" s="2"/>
      <c r="J203" s="2"/>
      <c r="K203" s="1"/>
      <c r="L203" s="1"/>
      <c r="M203" s="1"/>
      <c r="N203" s="1"/>
      <c r="O203" s="1"/>
      <c r="P203" s="1"/>
      <c r="Q203" s="1"/>
      <c r="R203" s="1"/>
      <c r="S203" s="3"/>
      <c r="T203" s="3"/>
      <c r="U203" s="4"/>
      <c r="V203" s="4"/>
      <c r="W203" s="4"/>
      <c r="X203" s="4"/>
      <c r="Y203" s="4"/>
      <c r="Z203" s="4"/>
      <c r="AA203" s="4"/>
      <c r="AB203" s="4"/>
    </row>
    <row r="204" spans="1:28">
      <c r="A204" s="1"/>
      <c r="B204" s="1"/>
      <c r="C204" s="1"/>
      <c r="D204" s="1"/>
      <c r="E204" s="1"/>
      <c r="F204" s="2"/>
      <c r="G204" s="2"/>
      <c r="H204" s="2"/>
      <c r="I204" s="2"/>
      <c r="J204" s="2"/>
      <c r="K204" s="1"/>
      <c r="L204" s="1"/>
      <c r="M204" s="1"/>
      <c r="N204" s="1"/>
      <c r="O204" s="1"/>
      <c r="P204" s="1"/>
      <c r="Q204" s="1"/>
      <c r="R204" s="1"/>
      <c r="S204" s="3"/>
      <c r="T204" s="3"/>
      <c r="U204" s="4"/>
      <c r="V204" s="4"/>
      <c r="W204" s="4"/>
      <c r="X204" s="4"/>
      <c r="Y204" s="4"/>
      <c r="Z204" s="4"/>
      <c r="AA204" s="4"/>
      <c r="AB204" s="4"/>
    </row>
    <row r="205" spans="1:28">
      <c r="A205" s="1"/>
      <c r="B205" s="1"/>
      <c r="C205" s="1"/>
      <c r="D205" s="1"/>
      <c r="E205" s="1"/>
      <c r="F205" s="2"/>
      <c r="G205" s="2"/>
      <c r="H205" s="2"/>
      <c r="I205" s="2"/>
      <c r="J205" s="2"/>
      <c r="K205" s="1"/>
      <c r="L205" s="1"/>
      <c r="M205" s="1"/>
      <c r="N205" s="1"/>
      <c r="O205" s="1"/>
      <c r="P205" s="1"/>
      <c r="Q205" s="1"/>
      <c r="R205" s="1"/>
      <c r="S205" s="3"/>
      <c r="T205" s="3"/>
      <c r="U205" s="4"/>
      <c r="V205" s="4"/>
      <c r="W205" s="4"/>
      <c r="X205" s="4"/>
      <c r="Y205" s="4"/>
      <c r="Z205" s="4"/>
      <c r="AA205" s="4"/>
      <c r="AB205" s="4"/>
    </row>
    <row r="206" spans="1:28">
      <c r="A206" s="1"/>
      <c r="B206" s="1"/>
      <c r="C206" s="1"/>
      <c r="D206" s="1"/>
      <c r="E206" s="1"/>
      <c r="F206" s="2"/>
      <c r="G206" s="2"/>
      <c r="H206" s="2"/>
      <c r="I206" s="2"/>
      <c r="J206" s="2"/>
      <c r="K206" s="1"/>
      <c r="L206" s="1"/>
      <c r="M206" s="1"/>
      <c r="N206" s="1"/>
      <c r="O206" s="1"/>
      <c r="P206" s="1"/>
      <c r="Q206" s="1"/>
      <c r="R206" s="1"/>
      <c r="S206" s="3"/>
      <c r="T206" s="3"/>
      <c r="U206" s="4"/>
      <c r="V206" s="4"/>
      <c r="W206" s="4"/>
      <c r="X206" s="4"/>
      <c r="Y206" s="4"/>
      <c r="Z206" s="4"/>
      <c r="AA206" s="4"/>
      <c r="AB206" s="4"/>
    </row>
    <row r="207" spans="1:28">
      <c r="A207" s="1"/>
      <c r="B207" s="1"/>
      <c r="C207" s="1"/>
      <c r="D207" s="1"/>
      <c r="E207" s="1"/>
      <c r="F207" s="2"/>
      <c r="G207" s="2"/>
      <c r="H207" s="2"/>
      <c r="I207" s="2"/>
      <c r="J207" s="2"/>
      <c r="K207" s="1"/>
      <c r="L207" s="1"/>
      <c r="M207" s="1"/>
      <c r="N207" s="1"/>
      <c r="O207" s="1"/>
      <c r="P207" s="1"/>
      <c r="Q207" s="1"/>
      <c r="R207" s="1"/>
      <c r="S207" s="3"/>
      <c r="T207" s="3"/>
      <c r="U207" s="4"/>
      <c r="V207" s="4"/>
      <c r="W207" s="4"/>
      <c r="X207" s="4"/>
      <c r="Y207" s="4"/>
      <c r="Z207" s="4"/>
      <c r="AA207" s="4"/>
      <c r="AB207" s="4"/>
    </row>
    <row r="208" spans="1:28">
      <c r="A208" s="1"/>
      <c r="B208" s="1"/>
      <c r="C208" s="1"/>
      <c r="D208" s="1"/>
      <c r="E208" s="1"/>
      <c r="F208" s="2"/>
      <c r="G208" s="2"/>
      <c r="H208" s="2"/>
      <c r="I208" s="2"/>
      <c r="J208" s="2"/>
      <c r="K208" s="1"/>
      <c r="L208" s="1"/>
      <c r="M208" s="1"/>
      <c r="N208" s="1"/>
      <c r="O208" s="1"/>
      <c r="P208" s="1"/>
      <c r="Q208" s="1"/>
      <c r="R208" s="1"/>
      <c r="S208" s="3"/>
      <c r="T208" s="3"/>
      <c r="U208" s="4"/>
      <c r="V208" s="4"/>
      <c r="W208" s="4"/>
      <c r="X208" s="4"/>
      <c r="Y208" s="4"/>
      <c r="Z208" s="4"/>
      <c r="AA208" s="4"/>
      <c r="AB208" s="4"/>
    </row>
    <row r="209" spans="1:28">
      <c r="A209" s="1"/>
      <c r="B209" s="1"/>
      <c r="C209" s="1"/>
      <c r="D209" s="1"/>
      <c r="E209" s="1"/>
      <c r="F209" s="2"/>
      <c r="G209" s="2"/>
      <c r="H209" s="2"/>
      <c r="I209" s="2"/>
      <c r="J209" s="2"/>
      <c r="K209" s="1"/>
      <c r="L209" s="1"/>
      <c r="M209" s="1"/>
      <c r="N209" s="1"/>
      <c r="O209" s="1"/>
      <c r="P209" s="1"/>
      <c r="Q209" s="1"/>
      <c r="R209" s="1"/>
      <c r="S209" s="3"/>
      <c r="T209" s="3"/>
      <c r="U209" s="4"/>
      <c r="V209" s="4"/>
      <c r="W209" s="4"/>
      <c r="X209" s="4"/>
      <c r="Y209" s="4"/>
      <c r="Z209" s="4"/>
      <c r="AA209" s="4"/>
      <c r="AB209" s="4"/>
    </row>
    <row r="210" spans="1:28">
      <c r="A210" s="1"/>
      <c r="B210" s="1"/>
      <c r="C210" s="1"/>
      <c r="D210" s="1"/>
      <c r="E210" s="1"/>
      <c r="F210" s="2"/>
      <c r="G210" s="2"/>
      <c r="H210" s="2"/>
      <c r="I210" s="2"/>
      <c r="J210" s="2"/>
      <c r="K210" s="1"/>
      <c r="L210" s="1"/>
      <c r="M210" s="1"/>
      <c r="N210" s="1"/>
      <c r="O210" s="1"/>
      <c r="P210" s="1"/>
      <c r="Q210" s="1"/>
      <c r="R210" s="1"/>
      <c r="S210" s="3"/>
      <c r="T210" s="3"/>
      <c r="U210" s="4"/>
      <c r="V210" s="4"/>
      <c r="W210" s="4"/>
      <c r="X210" s="4"/>
      <c r="Y210" s="4"/>
      <c r="Z210" s="4"/>
      <c r="AA210" s="4"/>
      <c r="AB210" s="4"/>
    </row>
    <row r="211" spans="1:28">
      <c r="A211" s="1"/>
      <c r="B211" s="1"/>
      <c r="C211" s="1"/>
      <c r="D211" s="1"/>
      <c r="E211" s="1"/>
      <c r="F211" s="2"/>
      <c r="G211" s="2"/>
      <c r="H211" s="2"/>
      <c r="I211" s="2"/>
      <c r="J211" s="2"/>
      <c r="K211" s="1"/>
      <c r="L211" s="1"/>
      <c r="M211" s="1"/>
      <c r="N211" s="1"/>
      <c r="O211" s="1"/>
      <c r="P211" s="1"/>
      <c r="Q211" s="1"/>
      <c r="R211" s="1"/>
      <c r="S211" s="3"/>
      <c r="T211" s="3"/>
      <c r="U211" s="4"/>
      <c r="V211" s="4"/>
      <c r="W211" s="4"/>
      <c r="X211" s="4"/>
      <c r="Y211" s="4"/>
      <c r="Z211" s="4"/>
      <c r="AA211" s="4"/>
      <c r="AB211" s="4"/>
    </row>
    <row r="212" spans="1:28">
      <c r="A212" s="1"/>
      <c r="B212" s="1"/>
      <c r="C212" s="1"/>
      <c r="D212" s="1"/>
      <c r="E212" s="1"/>
      <c r="F212" s="2"/>
      <c r="G212" s="2"/>
      <c r="H212" s="2"/>
      <c r="I212" s="2"/>
      <c r="J212" s="2"/>
      <c r="K212" s="1"/>
      <c r="L212" s="1"/>
      <c r="M212" s="1"/>
      <c r="N212" s="1"/>
      <c r="O212" s="1"/>
      <c r="P212" s="1"/>
      <c r="Q212" s="1"/>
      <c r="R212" s="1"/>
      <c r="S212" s="3"/>
      <c r="T212" s="3"/>
      <c r="U212" s="4"/>
      <c r="V212" s="4"/>
      <c r="W212" s="4"/>
      <c r="X212" s="4"/>
      <c r="Y212" s="4"/>
      <c r="Z212" s="4"/>
      <c r="AA212" s="4"/>
      <c r="AB212" s="4"/>
    </row>
    <row r="213" spans="1:28">
      <c r="A213" s="1"/>
      <c r="B213" s="1"/>
      <c r="C213" s="1"/>
      <c r="D213" s="1"/>
      <c r="E213" s="1"/>
      <c r="F213" s="2"/>
      <c r="G213" s="2"/>
      <c r="H213" s="2"/>
      <c r="I213" s="2"/>
      <c r="J213" s="2"/>
      <c r="K213" s="1"/>
      <c r="L213" s="1"/>
      <c r="M213" s="1"/>
      <c r="N213" s="1"/>
      <c r="O213" s="1"/>
      <c r="P213" s="1"/>
      <c r="Q213" s="1"/>
      <c r="R213" s="1"/>
      <c r="S213" s="3"/>
      <c r="T213" s="3"/>
      <c r="U213" s="4"/>
      <c r="V213" s="4"/>
      <c r="W213" s="4"/>
      <c r="X213" s="4"/>
      <c r="Y213" s="4"/>
      <c r="Z213" s="4"/>
      <c r="AA213" s="4"/>
      <c r="AB213" s="4"/>
    </row>
    <row r="214" spans="1:28">
      <c r="A214" s="1"/>
      <c r="B214" s="1"/>
      <c r="C214" s="1"/>
      <c r="D214" s="1"/>
      <c r="E214" s="1"/>
      <c r="F214" s="2"/>
      <c r="G214" s="2"/>
      <c r="H214" s="2"/>
      <c r="I214" s="2"/>
      <c r="J214" s="2"/>
      <c r="K214" s="1"/>
      <c r="L214" s="1"/>
      <c r="M214" s="1"/>
      <c r="N214" s="1"/>
      <c r="O214" s="1"/>
      <c r="P214" s="1"/>
      <c r="Q214" s="1"/>
      <c r="R214" s="1"/>
      <c r="S214" s="3"/>
      <c r="T214" s="3"/>
      <c r="U214" s="4"/>
      <c r="V214" s="4"/>
      <c r="W214" s="4"/>
      <c r="X214" s="4"/>
      <c r="Y214" s="4"/>
      <c r="Z214" s="4"/>
      <c r="AA214" s="4"/>
      <c r="AB214" s="4"/>
    </row>
    <row r="215" spans="1:28">
      <c r="A215" s="1"/>
      <c r="B215" s="1"/>
      <c r="C215" s="1"/>
      <c r="D215" s="1"/>
      <c r="E215" s="1"/>
      <c r="F215" s="2"/>
      <c r="G215" s="2"/>
      <c r="H215" s="2"/>
      <c r="I215" s="2"/>
      <c r="J215" s="2"/>
      <c r="K215" s="1"/>
      <c r="L215" s="1"/>
      <c r="M215" s="1"/>
      <c r="N215" s="1"/>
      <c r="O215" s="1"/>
      <c r="P215" s="1"/>
      <c r="Q215" s="1"/>
      <c r="R215" s="1"/>
      <c r="S215" s="3"/>
      <c r="T215" s="3"/>
      <c r="U215" s="4"/>
      <c r="V215" s="4"/>
      <c r="W215" s="4"/>
      <c r="X215" s="4"/>
      <c r="Y215" s="4"/>
      <c r="Z215" s="4"/>
      <c r="AA215" s="4"/>
      <c r="AB215" s="4"/>
    </row>
    <row r="216" spans="1:28">
      <c r="A216" s="1"/>
      <c r="B216" s="1"/>
      <c r="C216" s="1"/>
      <c r="D216" s="1"/>
      <c r="E216" s="1"/>
      <c r="F216" s="2"/>
      <c r="G216" s="2"/>
      <c r="H216" s="2"/>
      <c r="I216" s="2"/>
      <c r="J216" s="2"/>
      <c r="K216" s="1"/>
      <c r="L216" s="1"/>
      <c r="M216" s="1"/>
      <c r="N216" s="1"/>
      <c r="O216" s="1"/>
      <c r="P216" s="1"/>
      <c r="Q216" s="1"/>
      <c r="R216" s="1"/>
      <c r="S216" s="3"/>
      <c r="T216" s="3"/>
      <c r="U216" s="4"/>
      <c r="V216" s="4"/>
      <c r="W216" s="4"/>
      <c r="X216" s="4"/>
      <c r="Y216" s="4"/>
      <c r="Z216" s="4"/>
      <c r="AA216" s="4"/>
      <c r="AB216" s="4"/>
    </row>
    <row r="217" spans="1:28">
      <c r="A217" s="1"/>
      <c r="B217" s="1"/>
      <c r="C217" s="1"/>
      <c r="D217" s="1"/>
      <c r="E217" s="1"/>
      <c r="F217" s="2"/>
      <c r="G217" s="2"/>
      <c r="H217" s="2"/>
      <c r="I217" s="2"/>
      <c r="J217" s="2"/>
      <c r="K217" s="1"/>
      <c r="L217" s="1"/>
      <c r="M217" s="1"/>
      <c r="N217" s="1"/>
      <c r="O217" s="1"/>
      <c r="P217" s="1"/>
      <c r="Q217" s="1"/>
      <c r="R217" s="1"/>
      <c r="S217" s="3"/>
      <c r="T217" s="3"/>
      <c r="U217" s="4"/>
      <c r="V217" s="4"/>
      <c r="W217" s="4"/>
      <c r="X217" s="4"/>
      <c r="Y217" s="4"/>
      <c r="Z217" s="4"/>
      <c r="AA217" s="4"/>
      <c r="AB217" s="4"/>
    </row>
    <row r="218" spans="1:28">
      <c r="A218" s="1"/>
      <c r="B218" s="1"/>
      <c r="C218" s="1"/>
      <c r="D218" s="1"/>
      <c r="E218" s="1"/>
      <c r="F218" s="2"/>
      <c r="G218" s="2"/>
      <c r="H218" s="2"/>
      <c r="I218" s="2"/>
      <c r="J218" s="2"/>
      <c r="K218" s="1"/>
      <c r="L218" s="1"/>
      <c r="M218" s="1"/>
      <c r="N218" s="1"/>
      <c r="O218" s="1"/>
      <c r="P218" s="1"/>
      <c r="Q218" s="1"/>
      <c r="R218" s="1"/>
      <c r="S218" s="3"/>
      <c r="T218" s="3"/>
      <c r="U218" s="4"/>
      <c r="V218" s="4"/>
      <c r="W218" s="4"/>
      <c r="X218" s="4"/>
      <c r="Y218" s="4"/>
      <c r="Z218" s="4"/>
      <c r="AA218" s="4"/>
      <c r="AB218" s="4"/>
    </row>
    <row r="219" spans="1:28">
      <c r="A219" s="1"/>
      <c r="B219" s="1"/>
      <c r="C219" s="1"/>
      <c r="D219" s="1"/>
      <c r="E219" s="1"/>
      <c r="F219" s="2"/>
      <c r="G219" s="2"/>
      <c r="H219" s="2"/>
      <c r="I219" s="2"/>
      <c r="J219" s="2"/>
      <c r="K219" s="1"/>
      <c r="L219" s="1"/>
      <c r="M219" s="1"/>
      <c r="N219" s="1"/>
      <c r="O219" s="1"/>
      <c r="P219" s="1"/>
      <c r="Q219" s="1"/>
      <c r="R219" s="1"/>
      <c r="S219" s="3"/>
      <c r="T219" s="3"/>
      <c r="U219" s="4"/>
      <c r="V219" s="4"/>
      <c r="W219" s="4"/>
      <c r="X219" s="4"/>
      <c r="Y219" s="4"/>
      <c r="Z219" s="4"/>
      <c r="AA219" s="4"/>
      <c r="AB219" s="4"/>
    </row>
    <row r="220" spans="1:28">
      <c r="A220" s="1"/>
      <c r="B220" s="1"/>
      <c r="C220" s="1"/>
      <c r="D220" s="1"/>
      <c r="E220" s="1"/>
      <c r="F220" s="2"/>
      <c r="G220" s="2"/>
      <c r="H220" s="2"/>
      <c r="I220" s="2"/>
      <c r="J220" s="2"/>
      <c r="K220" s="1"/>
      <c r="L220" s="1"/>
      <c r="M220" s="1"/>
      <c r="N220" s="1"/>
      <c r="O220" s="1"/>
      <c r="P220" s="1"/>
      <c r="Q220" s="1"/>
      <c r="R220" s="1"/>
      <c r="S220" s="3"/>
      <c r="T220" s="3"/>
      <c r="U220" s="4"/>
      <c r="V220" s="4"/>
      <c r="W220" s="4"/>
      <c r="X220" s="4"/>
      <c r="Y220" s="4"/>
      <c r="Z220" s="4"/>
      <c r="AA220" s="4"/>
      <c r="AB220" s="4"/>
    </row>
    <row r="221" spans="1:28">
      <c r="A221" s="1"/>
      <c r="B221" s="1"/>
      <c r="C221" s="1"/>
      <c r="D221" s="1"/>
      <c r="E221" s="1"/>
      <c r="F221" s="2"/>
      <c r="G221" s="2"/>
      <c r="H221" s="2"/>
      <c r="I221" s="2"/>
      <c r="J221" s="2"/>
      <c r="K221" s="1"/>
      <c r="L221" s="1"/>
      <c r="M221" s="1"/>
      <c r="N221" s="1"/>
      <c r="O221" s="1"/>
      <c r="P221" s="1"/>
      <c r="Q221" s="1"/>
      <c r="R221" s="1"/>
      <c r="S221" s="3"/>
      <c r="T221" s="3"/>
      <c r="U221" s="4"/>
      <c r="V221" s="4"/>
      <c r="W221" s="4"/>
      <c r="X221" s="4"/>
      <c r="Y221" s="4"/>
      <c r="Z221" s="4"/>
      <c r="AA221" s="4"/>
      <c r="AB221" s="4"/>
    </row>
    <row r="222" spans="1:28">
      <c r="A222" s="1"/>
      <c r="B222" s="1"/>
      <c r="C222" s="1"/>
      <c r="D222" s="1"/>
      <c r="E222" s="1"/>
      <c r="F222" s="2"/>
      <c r="G222" s="2"/>
      <c r="H222" s="2"/>
      <c r="I222" s="2"/>
      <c r="J222" s="2"/>
      <c r="K222" s="1"/>
      <c r="L222" s="1"/>
      <c r="M222" s="1"/>
      <c r="N222" s="1"/>
      <c r="O222" s="1"/>
      <c r="P222" s="1"/>
      <c r="Q222" s="1"/>
      <c r="R222" s="1"/>
      <c r="S222" s="3"/>
      <c r="T222" s="3"/>
      <c r="U222" s="4"/>
      <c r="V222" s="4"/>
      <c r="W222" s="4"/>
      <c r="X222" s="4"/>
      <c r="Y222" s="4"/>
      <c r="Z222" s="4"/>
      <c r="AA222" s="4"/>
      <c r="AB222" s="4"/>
    </row>
    <row r="223" spans="1:28">
      <c r="A223" s="1"/>
      <c r="B223" s="1"/>
      <c r="C223" s="1"/>
      <c r="D223" s="1"/>
      <c r="E223" s="1"/>
      <c r="F223" s="2"/>
      <c r="G223" s="2"/>
      <c r="H223" s="2"/>
      <c r="I223" s="2"/>
      <c r="J223" s="2"/>
      <c r="K223" s="1"/>
      <c r="L223" s="1"/>
      <c r="M223" s="1"/>
      <c r="N223" s="1"/>
      <c r="O223" s="1"/>
      <c r="P223" s="1"/>
      <c r="Q223" s="1"/>
      <c r="R223" s="1"/>
      <c r="S223" s="3"/>
      <c r="T223" s="3"/>
      <c r="U223" s="4"/>
      <c r="V223" s="4"/>
      <c r="W223" s="4"/>
      <c r="X223" s="4"/>
      <c r="Y223" s="4"/>
      <c r="Z223" s="4"/>
      <c r="AA223" s="4"/>
      <c r="AB223" s="4"/>
    </row>
    <row r="224" spans="1:28">
      <c r="A224" s="1"/>
      <c r="B224" s="1"/>
      <c r="C224" s="1"/>
      <c r="D224" s="1"/>
      <c r="E224" s="1"/>
      <c r="F224" s="2"/>
      <c r="G224" s="2"/>
      <c r="H224" s="2"/>
      <c r="I224" s="2"/>
      <c r="J224" s="2"/>
      <c r="K224" s="1"/>
      <c r="L224" s="1"/>
      <c r="M224" s="1"/>
      <c r="N224" s="1"/>
      <c r="O224" s="1"/>
      <c r="P224" s="1"/>
      <c r="Q224" s="1"/>
      <c r="R224" s="1"/>
      <c r="S224" s="3"/>
      <c r="T224" s="3"/>
      <c r="U224" s="4"/>
      <c r="V224" s="4"/>
      <c r="W224" s="4"/>
      <c r="X224" s="4"/>
      <c r="Y224" s="4"/>
      <c r="Z224" s="4"/>
      <c r="AA224" s="4"/>
      <c r="AB224" s="4"/>
    </row>
    <row r="225" spans="1:28">
      <c r="A225" s="1"/>
      <c r="B225" s="1"/>
      <c r="C225" s="1"/>
      <c r="D225" s="1"/>
      <c r="E225" s="1"/>
      <c r="F225" s="2"/>
      <c r="G225" s="2"/>
      <c r="H225" s="2"/>
      <c r="I225" s="2"/>
      <c r="J225" s="2"/>
      <c r="K225" s="1"/>
      <c r="L225" s="1"/>
      <c r="M225" s="1"/>
      <c r="N225" s="1"/>
      <c r="O225" s="1"/>
      <c r="P225" s="1"/>
      <c r="Q225" s="1"/>
      <c r="R225" s="1"/>
      <c r="S225" s="3"/>
      <c r="T225" s="3"/>
      <c r="U225" s="4"/>
      <c r="V225" s="4"/>
      <c r="W225" s="4"/>
      <c r="X225" s="4"/>
      <c r="Y225" s="4"/>
      <c r="Z225" s="4"/>
      <c r="AA225" s="4"/>
      <c r="AB225" s="4"/>
    </row>
    <row r="226" spans="1:28">
      <c r="A226" s="1"/>
      <c r="B226" s="1"/>
      <c r="C226" s="1"/>
      <c r="D226" s="1"/>
      <c r="E226" s="1"/>
      <c r="F226" s="2"/>
      <c r="G226" s="2"/>
      <c r="H226" s="2"/>
      <c r="I226" s="2"/>
      <c r="J226" s="2"/>
      <c r="K226" s="1"/>
      <c r="L226" s="1"/>
      <c r="M226" s="1"/>
      <c r="N226" s="1"/>
      <c r="O226" s="1"/>
      <c r="P226" s="1"/>
      <c r="Q226" s="1"/>
      <c r="R226" s="1"/>
      <c r="S226" s="3"/>
      <c r="T226" s="3"/>
      <c r="U226" s="4"/>
      <c r="V226" s="4"/>
      <c r="W226" s="4"/>
      <c r="X226" s="4"/>
      <c r="Y226" s="4"/>
      <c r="Z226" s="4"/>
      <c r="AA226" s="4"/>
      <c r="AB226" s="4"/>
    </row>
    <row r="227" spans="1:28">
      <c r="A227" s="1"/>
      <c r="B227" s="1"/>
      <c r="C227" s="1"/>
      <c r="D227" s="1"/>
      <c r="E227" s="1"/>
      <c r="F227" s="2"/>
      <c r="G227" s="2"/>
      <c r="H227" s="2"/>
      <c r="I227" s="2"/>
      <c r="J227" s="2"/>
      <c r="K227" s="1"/>
      <c r="L227" s="1"/>
      <c r="M227" s="1"/>
      <c r="N227" s="1"/>
      <c r="O227" s="1"/>
      <c r="P227" s="1"/>
      <c r="Q227" s="1"/>
      <c r="R227" s="1"/>
      <c r="S227" s="3"/>
      <c r="T227" s="3"/>
      <c r="U227" s="4"/>
      <c r="V227" s="4"/>
      <c r="W227" s="4"/>
      <c r="X227" s="4"/>
      <c r="Y227" s="4"/>
      <c r="Z227" s="4"/>
      <c r="AA227" s="4"/>
      <c r="AB227" s="4"/>
    </row>
    <row r="228" spans="1:28">
      <c r="A228" s="1"/>
      <c r="B228" s="1"/>
      <c r="C228" s="1"/>
      <c r="D228" s="1"/>
      <c r="E228" s="1"/>
      <c r="F228" s="2"/>
      <c r="G228" s="2"/>
      <c r="H228" s="2"/>
      <c r="I228" s="2"/>
      <c r="J228" s="2"/>
      <c r="K228" s="1"/>
      <c r="L228" s="1"/>
      <c r="M228" s="1"/>
      <c r="N228" s="1"/>
      <c r="O228" s="1"/>
      <c r="P228" s="1"/>
      <c r="Q228" s="1"/>
      <c r="R228" s="1"/>
      <c r="S228" s="3"/>
      <c r="T228" s="3"/>
      <c r="U228" s="4"/>
      <c r="V228" s="4"/>
      <c r="W228" s="4"/>
      <c r="X228" s="4"/>
      <c r="Y228" s="4"/>
      <c r="Z228" s="4"/>
      <c r="AA228" s="4"/>
      <c r="AB228" s="4"/>
    </row>
    <row r="229" spans="1:28">
      <c r="A229" s="1"/>
      <c r="B229" s="1"/>
      <c r="C229" s="1"/>
      <c r="D229" s="1"/>
      <c r="E229" s="1"/>
      <c r="F229" s="2"/>
      <c r="G229" s="2"/>
      <c r="H229" s="2"/>
      <c r="I229" s="2"/>
      <c r="J229" s="2"/>
      <c r="K229" s="1"/>
      <c r="L229" s="1"/>
      <c r="M229" s="1"/>
      <c r="N229" s="1"/>
      <c r="O229" s="1"/>
      <c r="P229" s="1"/>
      <c r="Q229" s="1"/>
      <c r="R229" s="1"/>
      <c r="S229" s="3"/>
      <c r="T229" s="3"/>
      <c r="U229" s="4"/>
      <c r="V229" s="4"/>
      <c r="W229" s="4"/>
      <c r="X229" s="4"/>
      <c r="Y229" s="4"/>
      <c r="Z229" s="4"/>
      <c r="AA229" s="4"/>
      <c r="AB229" s="4"/>
    </row>
    <row r="230" spans="1:28">
      <c r="A230" s="1"/>
      <c r="B230" s="1"/>
      <c r="C230" s="1"/>
      <c r="D230" s="1"/>
      <c r="E230" s="1"/>
      <c r="F230" s="2"/>
      <c r="G230" s="2"/>
      <c r="H230" s="2"/>
      <c r="I230" s="2"/>
      <c r="J230" s="2"/>
      <c r="K230" s="1"/>
      <c r="L230" s="1"/>
      <c r="M230" s="1"/>
      <c r="N230" s="1"/>
      <c r="O230" s="1"/>
      <c r="P230" s="1"/>
      <c r="Q230" s="1"/>
      <c r="R230" s="1"/>
      <c r="S230" s="3"/>
      <c r="T230" s="3"/>
      <c r="U230" s="4"/>
      <c r="V230" s="4"/>
      <c r="W230" s="4"/>
      <c r="X230" s="4"/>
      <c r="Y230" s="4"/>
      <c r="Z230" s="4"/>
      <c r="AA230" s="4"/>
      <c r="AB230" s="4"/>
    </row>
    <row r="231" spans="1:28">
      <c r="A231" s="1"/>
      <c r="B231" s="1"/>
      <c r="C231" s="1"/>
      <c r="D231" s="1"/>
      <c r="E231" s="1"/>
      <c r="F231" s="2"/>
      <c r="G231" s="2"/>
      <c r="H231" s="2"/>
      <c r="I231" s="2"/>
      <c r="J231" s="2"/>
      <c r="K231" s="1"/>
      <c r="L231" s="1"/>
      <c r="M231" s="1"/>
      <c r="N231" s="1"/>
      <c r="O231" s="1"/>
      <c r="P231" s="1"/>
      <c r="Q231" s="1"/>
      <c r="R231" s="1"/>
      <c r="S231" s="3"/>
      <c r="T231" s="3"/>
      <c r="U231" s="4"/>
      <c r="V231" s="4"/>
      <c r="W231" s="4"/>
      <c r="X231" s="4"/>
      <c r="Y231" s="4"/>
      <c r="Z231" s="4"/>
      <c r="AA231" s="4"/>
      <c r="AB231" s="4"/>
    </row>
    <row r="232" spans="1:28">
      <c r="A232" s="1"/>
      <c r="B232" s="1"/>
      <c r="C232" s="1"/>
      <c r="D232" s="1"/>
      <c r="E232" s="1"/>
      <c r="F232" s="2"/>
      <c r="G232" s="2"/>
      <c r="H232" s="2"/>
      <c r="I232" s="2"/>
      <c r="J232" s="2"/>
      <c r="K232" s="1"/>
      <c r="L232" s="1"/>
      <c r="M232" s="1"/>
      <c r="N232" s="1"/>
      <c r="O232" s="1"/>
      <c r="P232" s="1"/>
      <c r="Q232" s="1"/>
      <c r="R232" s="1"/>
      <c r="S232" s="3"/>
      <c r="T232" s="3"/>
      <c r="U232" s="4"/>
      <c r="V232" s="4"/>
      <c r="W232" s="4"/>
      <c r="X232" s="4"/>
      <c r="Y232" s="4"/>
      <c r="Z232" s="4"/>
      <c r="AA232" s="4"/>
      <c r="AB232" s="4"/>
    </row>
    <row r="233" spans="1:28">
      <c r="A233" s="1"/>
      <c r="B233" s="1"/>
      <c r="C233" s="1"/>
      <c r="D233" s="1"/>
      <c r="E233" s="1"/>
      <c r="F233" s="2"/>
      <c r="G233" s="2"/>
      <c r="H233" s="2"/>
      <c r="I233" s="2"/>
      <c r="J233" s="2"/>
      <c r="K233" s="1"/>
      <c r="L233" s="1"/>
      <c r="M233" s="1"/>
      <c r="N233" s="1"/>
      <c r="O233" s="1"/>
      <c r="P233" s="1"/>
      <c r="Q233" s="1"/>
      <c r="R233" s="1"/>
      <c r="S233" s="3"/>
      <c r="T233" s="3"/>
      <c r="U233" s="4"/>
      <c r="V233" s="4"/>
      <c r="W233" s="4"/>
      <c r="X233" s="4"/>
      <c r="Y233" s="4"/>
      <c r="Z233" s="4"/>
      <c r="AA233" s="4"/>
      <c r="AB233" s="4"/>
    </row>
    <row r="234" spans="1:28">
      <c r="A234" s="1"/>
      <c r="B234" s="1"/>
      <c r="C234" s="1"/>
      <c r="D234" s="1"/>
      <c r="E234" s="1"/>
      <c r="F234" s="2"/>
      <c r="G234" s="2"/>
      <c r="H234" s="2"/>
      <c r="I234" s="2"/>
      <c r="J234" s="2"/>
      <c r="K234" s="1"/>
      <c r="L234" s="1"/>
      <c r="M234" s="1"/>
      <c r="N234" s="1"/>
      <c r="O234" s="1"/>
      <c r="P234" s="1"/>
      <c r="Q234" s="1"/>
      <c r="R234" s="1"/>
      <c r="S234" s="3"/>
      <c r="T234" s="3"/>
      <c r="U234" s="4"/>
      <c r="V234" s="4"/>
      <c r="W234" s="4"/>
      <c r="X234" s="4"/>
      <c r="Y234" s="4"/>
      <c r="Z234" s="4"/>
      <c r="AA234" s="4"/>
      <c r="AB234" s="4"/>
    </row>
    <row r="235" spans="1:28">
      <c r="A235" s="1"/>
      <c r="B235" s="1"/>
      <c r="C235" s="1"/>
      <c r="D235" s="1"/>
      <c r="E235" s="1"/>
      <c r="F235" s="2"/>
      <c r="G235" s="2"/>
      <c r="H235" s="2"/>
      <c r="I235" s="2"/>
      <c r="J235" s="2"/>
      <c r="K235" s="1"/>
      <c r="L235" s="1"/>
      <c r="M235" s="1"/>
      <c r="N235" s="1"/>
      <c r="O235" s="1"/>
      <c r="P235" s="1"/>
      <c r="Q235" s="1"/>
      <c r="R235" s="1"/>
      <c r="S235" s="3"/>
      <c r="T235" s="3"/>
      <c r="U235" s="4"/>
      <c r="V235" s="4"/>
      <c r="W235" s="4"/>
      <c r="X235" s="4"/>
      <c r="Y235" s="4"/>
      <c r="Z235" s="4"/>
      <c r="AA235" s="4"/>
      <c r="AB235" s="4"/>
    </row>
    <row r="236" spans="1:28">
      <c r="A236" s="1"/>
      <c r="B236" s="1"/>
      <c r="C236" s="1"/>
      <c r="D236" s="1"/>
      <c r="E236" s="1"/>
      <c r="F236" s="2"/>
      <c r="G236" s="2"/>
      <c r="H236" s="2"/>
      <c r="I236" s="2"/>
      <c r="J236" s="2"/>
      <c r="K236" s="1"/>
      <c r="L236" s="1"/>
      <c r="M236" s="1"/>
      <c r="N236" s="1"/>
      <c r="O236" s="1"/>
      <c r="P236" s="1"/>
      <c r="Q236" s="1"/>
      <c r="R236" s="1"/>
      <c r="S236" s="3"/>
      <c r="T236" s="3"/>
      <c r="U236" s="4"/>
      <c r="V236" s="4"/>
      <c r="W236" s="4"/>
      <c r="X236" s="4"/>
      <c r="Y236" s="4"/>
      <c r="Z236" s="4"/>
      <c r="AA236" s="4"/>
      <c r="AB236" s="4"/>
    </row>
    <row r="237" spans="1:28">
      <c r="A237" s="1"/>
      <c r="B237" s="1"/>
      <c r="C237" s="1"/>
      <c r="D237" s="1"/>
      <c r="E237" s="1"/>
      <c r="F237" s="2"/>
      <c r="G237" s="2"/>
      <c r="H237" s="2"/>
      <c r="I237" s="2"/>
      <c r="J237" s="2"/>
      <c r="K237" s="1"/>
      <c r="L237" s="1"/>
      <c r="M237" s="1"/>
      <c r="N237" s="1"/>
      <c r="O237" s="1"/>
      <c r="P237" s="1"/>
      <c r="Q237" s="1"/>
      <c r="R237" s="1"/>
      <c r="S237" s="3"/>
      <c r="T237" s="3"/>
      <c r="U237" s="4"/>
      <c r="V237" s="4"/>
      <c r="W237" s="4"/>
      <c r="X237" s="4"/>
      <c r="Y237" s="4"/>
      <c r="Z237" s="4"/>
      <c r="AA237" s="4"/>
      <c r="AB237" s="4"/>
    </row>
    <row r="238" spans="1:28">
      <c r="A238" s="1"/>
      <c r="B238" s="1"/>
      <c r="C238" s="1"/>
      <c r="D238" s="1"/>
      <c r="E238" s="1"/>
      <c r="F238" s="2"/>
      <c r="G238" s="2"/>
      <c r="H238" s="2"/>
      <c r="I238" s="2"/>
      <c r="J238" s="2"/>
      <c r="K238" s="1"/>
      <c r="L238" s="1"/>
      <c r="M238" s="1"/>
      <c r="N238" s="1"/>
      <c r="O238" s="1"/>
      <c r="P238" s="1"/>
      <c r="Q238" s="1"/>
      <c r="R238" s="1"/>
      <c r="S238" s="3"/>
      <c r="T238" s="3"/>
      <c r="U238" s="4"/>
      <c r="V238" s="4"/>
      <c r="W238" s="4"/>
      <c r="X238" s="4"/>
      <c r="Y238" s="4"/>
      <c r="Z238" s="4"/>
      <c r="AA238" s="4"/>
      <c r="AB238" s="4"/>
    </row>
    <row r="239" spans="1:28">
      <c r="A239" s="1"/>
      <c r="B239" s="1"/>
      <c r="C239" s="1"/>
      <c r="D239" s="1"/>
      <c r="E239" s="1"/>
      <c r="F239" s="2"/>
      <c r="G239" s="2"/>
      <c r="H239" s="2"/>
      <c r="I239" s="2"/>
      <c r="J239" s="2"/>
      <c r="K239" s="1"/>
      <c r="L239" s="1"/>
      <c r="M239" s="1"/>
      <c r="N239" s="1"/>
      <c r="O239" s="1"/>
      <c r="P239" s="1"/>
      <c r="Q239" s="1"/>
      <c r="R239" s="1"/>
      <c r="S239" s="3"/>
      <c r="T239" s="3"/>
      <c r="U239" s="4"/>
      <c r="V239" s="4"/>
      <c r="W239" s="4"/>
      <c r="X239" s="4"/>
      <c r="Y239" s="4"/>
      <c r="Z239" s="4"/>
      <c r="AA239" s="4"/>
      <c r="AB239" s="4"/>
    </row>
    <row r="240" spans="1:28">
      <c r="A240" s="1"/>
      <c r="B240" s="1"/>
      <c r="C240" s="1"/>
      <c r="D240" s="1"/>
      <c r="E240" s="1"/>
      <c r="F240" s="2"/>
      <c r="G240" s="2"/>
      <c r="H240" s="2"/>
      <c r="I240" s="2"/>
      <c r="J240" s="2"/>
      <c r="K240" s="1"/>
      <c r="L240" s="1"/>
      <c r="M240" s="1"/>
      <c r="N240" s="1"/>
      <c r="O240" s="1"/>
      <c r="P240" s="1"/>
      <c r="Q240" s="1"/>
      <c r="R240" s="1"/>
      <c r="S240" s="3"/>
      <c r="T240" s="3"/>
      <c r="U240" s="4"/>
      <c r="V240" s="4"/>
      <c r="W240" s="4"/>
      <c r="X240" s="4"/>
      <c r="Y240" s="4"/>
      <c r="Z240" s="4"/>
      <c r="AA240" s="4"/>
      <c r="AB240" s="4"/>
    </row>
    <row r="241" spans="1:28">
      <c r="A241" s="1"/>
      <c r="B241" s="1"/>
      <c r="C241" s="1"/>
      <c r="D241" s="1"/>
      <c r="E241" s="1"/>
      <c r="F241" s="2"/>
      <c r="G241" s="2"/>
      <c r="H241" s="2"/>
      <c r="I241" s="2"/>
      <c r="J241" s="2"/>
      <c r="K241" s="1"/>
      <c r="L241" s="1"/>
      <c r="M241" s="1"/>
      <c r="N241" s="1"/>
      <c r="O241" s="1"/>
      <c r="P241" s="1"/>
      <c r="Q241" s="1"/>
      <c r="R241" s="1"/>
      <c r="S241" s="3"/>
      <c r="T241" s="3"/>
      <c r="U241" s="4"/>
      <c r="V241" s="4"/>
      <c r="W241" s="4"/>
      <c r="X241" s="4"/>
      <c r="Y241" s="4"/>
      <c r="Z241" s="4"/>
      <c r="AA241" s="4"/>
      <c r="AB241" s="4"/>
    </row>
    <row r="242" spans="1:28">
      <c r="A242" s="1"/>
      <c r="B242" s="1"/>
      <c r="C242" s="1"/>
      <c r="D242" s="1"/>
      <c r="E242" s="1"/>
      <c r="F242" s="2"/>
      <c r="G242" s="2"/>
      <c r="H242" s="2"/>
      <c r="I242" s="2"/>
      <c r="J242" s="2"/>
      <c r="K242" s="1"/>
      <c r="L242" s="1"/>
      <c r="M242" s="1"/>
      <c r="N242" s="1"/>
      <c r="O242" s="1"/>
      <c r="P242" s="1"/>
      <c r="Q242" s="1"/>
      <c r="R242" s="1"/>
      <c r="S242" s="3"/>
      <c r="T242" s="3"/>
      <c r="U242" s="4"/>
      <c r="V242" s="4"/>
      <c r="W242" s="4"/>
      <c r="X242" s="4"/>
      <c r="Y242" s="4"/>
      <c r="Z242" s="4"/>
      <c r="AA242" s="4"/>
      <c r="AB242" s="4"/>
    </row>
    <row r="243" spans="1:28">
      <c r="A243" s="1"/>
      <c r="B243" s="1"/>
      <c r="C243" s="1"/>
      <c r="D243" s="1"/>
      <c r="E243" s="1"/>
      <c r="F243" s="2"/>
      <c r="G243" s="2"/>
      <c r="H243" s="2"/>
      <c r="I243" s="2"/>
      <c r="J243" s="2"/>
      <c r="K243" s="1"/>
      <c r="L243" s="1"/>
      <c r="M243" s="1"/>
      <c r="N243" s="1"/>
      <c r="O243" s="1"/>
      <c r="P243" s="1"/>
      <c r="Q243" s="1"/>
      <c r="R243" s="1"/>
      <c r="S243" s="3"/>
      <c r="T243" s="3"/>
      <c r="U243" s="4"/>
      <c r="V243" s="4"/>
      <c r="W243" s="4"/>
      <c r="X243" s="4"/>
      <c r="Y243" s="4"/>
      <c r="Z243" s="4"/>
      <c r="AA243" s="4"/>
      <c r="AB243" s="4"/>
    </row>
    <row r="244" spans="1:28">
      <c r="A244" s="1"/>
      <c r="B244" s="1"/>
      <c r="C244" s="1"/>
      <c r="D244" s="1"/>
      <c r="E244" s="1"/>
      <c r="F244" s="2"/>
      <c r="G244" s="2"/>
      <c r="H244" s="2"/>
      <c r="I244" s="2"/>
      <c r="J244" s="2"/>
      <c r="K244" s="1"/>
      <c r="L244" s="1"/>
      <c r="M244" s="1"/>
      <c r="N244" s="1"/>
      <c r="O244" s="1"/>
      <c r="P244" s="1"/>
      <c r="Q244" s="1"/>
      <c r="R244" s="1"/>
      <c r="S244" s="3"/>
      <c r="T244" s="3"/>
      <c r="U244" s="4"/>
      <c r="V244" s="4"/>
      <c r="W244" s="4"/>
      <c r="X244" s="4"/>
      <c r="Y244" s="4"/>
      <c r="Z244" s="4"/>
      <c r="AA244" s="4"/>
      <c r="AB244" s="4"/>
    </row>
    <row r="245" spans="1:28">
      <c r="A245" s="1"/>
      <c r="B245" s="1"/>
      <c r="C245" s="1"/>
      <c r="D245" s="1"/>
      <c r="E245" s="1"/>
      <c r="F245" s="2"/>
      <c r="G245" s="2"/>
      <c r="H245" s="2"/>
      <c r="I245" s="2"/>
      <c r="J245" s="2"/>
      <c r="K245" s="1"/>
      <c r="L245" s="1"/>
      <c r="M245" s="1"/>
      <c r="N245" s="1"/>
      <c r="O245" s="1"/>
      <c r="P245" s="1"/>
      <c r="Q245" s="1"/>
      <c r="R245" s="1"/>
      <c r="S245" s="3"/>
      <c r="T245" s="3"/>
      <c r="U245" s="4"/>
      <c r="V245" s="4"/>
      <c r="W245" s="4"/>
      <c r="X245" s="4"/>
      <c r="Y245" s="4"/>
      <c r="Z245" s="4"/>
      <c r="AA245" s="4"/>
      <c r="AB245" s="4"/>
    </row>
    <row r="246" spans="1:28">
      <c r="A246" s="1"/>
      <c r="B246" s="1"/>
      <c r="C246" s="1"/>
      <c r="D246" s="1"/>
      <c r="E246" s="1"/>
      <c r="F246" s="2"/>
      <c r="G246" s="2"/>
      <c r="H246" s="2"/>
      <c r="I246" s="2"/>
      <c r="J246" s="2"/>
      <c r="K246" s="1"/>
      <c r="L246" s="1"/>
      <c r="M246" s="1"/>
      <c r="N246" s="1"/>
      <c r="O246" s="1"/>
      <c r="P246" s="1"/>
      <c r="Q246" s="1"/>
      <c r="R246" s="1"/>
      <c r="S246" s="3"/>
      <c r="T246" s="3"/>
      <c r="U246" s="4"/>
      <c r="V246" s="4"/>
      <c r="W246" s="4"/>
      <c r="X246" s="4"/>
      <c r="Y246" s="4"/>
      <c r="Z246" s="4"/>
      <c r="AA246" s="4"/>
      <c r="AB246" s="4"/>
    </row>
    <row r="247" spans="1:28">
      <c r="A247" s="1"/>
      <c r="B247" s="1"/>
      <c r="C247" s="1"/>
      <c r="D247" s="1"/>
      <c r="E247" s="1"/>
      <c r="F247" s="2"/>
      <c r="G247" s="2"/>
      <c r="H247" s="2"/>
      <c r="I247" s="2"/>
      <c r="J247" s="2"/>
      <c r="K247" s="1"/>
      <c r="L247" s="1"/>
      <c r="M247" s="1"/>
      <c r="N247" s="1"/>
      <c r="O247" s="1"/>
      <c r="P247" s="1"/>
      <c r="Q247" s="1"/>
      <c r="R247" s="1"/>
      <c r="S247" s="3"/>
      <c r="T247" s="3"/>
      <c r="U247" s="4"/>
      <c r="V247" s="4"/>
      <c r="W247" s="4"/>
      <c r="X247" s="4"/>
      <c r="Y247" s="4"/>
      <c r="Z247" s="4"/>
      <c r="AA247" s="4"/>
      <c r="AB247" s="4"/>
    </row>
    <row r="248" spans="1:28">
      <c r="A248" s="1"/>
      <c r="B248" s="1"/>
      <c r="C248" s="1"/>
      <c r="D248" s="1"/>
      <c r="E248" s="1"/>
      <c r="F248" s="2"/>
      <c r="G248" s="2"/>
      <c r="H248" s="2"/>
      <c r="I248" s="2"/>
      <c r="J248" s="2"/>
      <c r="K248" s="1"/>
      <c r="L248" s="1"/>
      <c r="M248" s="1"/>
      <c r="N248" s="1"/>
      <c r="O248" s="1"/>
      <c r="P248" s="1"/>
      <c r="Q248" s="1"/>
      <c r="R248" s="1"/>
      <c r="S248" s="3"/>
      <c r="T248" s="3"/>
      <c r="U248" s="4"/>
      <c r="V248" s="4"/>
      <c r="W248" s="4"/>
      <c r="X248" s="4"/>
      <c r="Y248" s="4"/>
      <c r="Z248" s="4"/>
      <c r="AA248" s="4"/>
      <c r="AB248" s="4"/>
    </row>
    <row r="249" spans="1:28">
      <c r="A249" s="1"/>
      <c r="B249" s="1"/>
      <c r="C249" s="1"/>
      <c r="D249" s="1"/>
      <c r="E249" s="1"/>
      <c r="F249" s="2"/>
      <c r="G249" s="2"/>
      <c r="H249" s="2"/>
      <c r="I249" s="2"/>
      <c r="J249" s="2"/>
      <c r="K249" s="1"/>
      <c r="L249" s="1"/>
      <c r="M249" s="1"/>
      <c r="N249" s="1"/>
      <c r="O249" s="1"/>
      <c r="P249" s="1"/>
      <c r="Q249" s="1"/>
      <c r="R249" s="1"/>
      <c r="S249" s="3"/>
      <c r="T249" s="3"/>
      <c r="U249" s="4"/>
      <c r="V249" s="4"/>
      <c r="W249" s="4"/>
      <c r="X249" s="4"/>
      <c r="Y249" s="4"/>
      <c r="Z249" s="4"/>
      <c r="AA249" s="4"/>
      <c r="AB249" s="4"/>
    </row>
    <row r="250" spans="1:28">
      <c r="A250" s="1"/>
      <c r="B250" s="1"/>
      <c r="C250" s="1"/>
      <c r="D250" s="1"/>
      <c r="E250" s="1"/>
      <c r="F250" s="2"/>
      <c r="G250" s="2"/>
      <c r="H250" s="2"/>
      <c r="I250" s="2"/>
      <c r="J250" s="2"/>
      <c r="K250" s="1"/>
      <c r="L250" s="1"/>
      <c r="M250" s="1"/>
      <c r="N250" s="1"/>
      <c r="O250" s="1"/>
      <c r="P250" s="1"/>
      <c r="Q250" s="1"/>
      <c r="R250" s="1"/>
      <c r="S250" s="3"/>
      <c r="T250" s="3"/>
      <c r="U250" s="4"/>
      <c r="V250" s="4"/>
      <c r="W250" s="4"/>
      <c r="X250" s="4"/>
      <c r="Y250" s="4"/>
      <c r="Z250" s="4"/>
      <c r="AA250" s="4"/>
      <c r="AB250" s="4"/>
    </row>
    <row r="251" spans="1:28">
      <c r="A251" s="1"/>
      <c r="B251" s="1"/>
      <c r="C251" s="1"/>
      <c r="D251" s="1"/>
      <c r="E251" s="1"/>
      <c r="F251" s="2"/>
      <c r="G251" s="2"/>
      <c r="H251" s="2"/>
      <c r="I251" s="2"/>
      <c r="J251" s="2"/>
      <c r="K251" s="1"/>
      <c r="L251" s="1"/>
      <c r="M251" s="1"/>
      <c r="N251" s="1"/>
      <c r="O251" s="1"/>
      <c r="P251" s="1"/>
      <c r="Q251" s="1"/>
      <c r="R251" s="1"/>
      <c r="S251" s="3"/>
      <c r="T251" s="3"/>
      <c r="U251" s="4"/>
      <c r="V251" s="4"/>
      <c r="W251" s="4"/>
      <c r="X251" s="4"/>
      <c r="Y251" s="4"/>
      <c r="Z251" s="4"/>
      <c r="AA251" s="4"/>
      <c r="AB251" s="4"/>
    </row>
    <row r="252" spans="1:28">
      <c r="A252" s="1"/>
      <c r="B252" s="1"/>
      <c r="C252" s="1"/>
      <c r="D252" s="1"/>
      <c r="E252" s="1"/>
      <c r="F252" s="2"/>
      <c r="G252" s="2"/>
      <c r="H252" s="2"/>
      <c r="I252" s="2"/>
      <c r="J252" s="2"/>
      <c r="K252" s="1"/>
      <c r="L252" s="1"/>
      <c r="M252" s="1"/>
      <c r="N252" s="1"/>
      <c r="O252" s="1"/>
      <c r="P252" s="1"/>
      <c r="Q252" s="1"/>
      <c r="R252" s="1"/>
      <c r="S252" s="3"/>
      <c r="T252" s="3"/>
      <c r="U252" s="4"/>
      <c r="V252" s="4"/>
      <c r="W252" s="4"/>
      <c r="X252" s="4"/>
      <c r="Y252" s="4"/>
      <c r="Z252" s="4"/>
      <c r="AA252" s="4"/>
      <c r="AB252" s="4"/>
    </row>
    <row r="253" spans="1:28">
      <c r="A253" s="1"/>
      <c r="B253" s="1"/>
      <c r="C253" s="1"/>
      <c r="D253" s="1"/>
      <c r="E253" s="1"/>
      <c r="F253" s="2"/>
      <c r="G253" s="2"/>
      <c r="H253" s="2"/>
      <c r="I253" s="2"/>
      <c r="J253" s="2"/>
      <c r="K253" s="1"/>
      <c r="L253" s="1"/>
      <c r="M253" s="1"/>
      <c r="N253" s="1"/>
      <c r="O253" s="1"/>
      <c r="P253" s="1"/>
      <c r="Q253" s="1"/>
      <c r="R253" s="1"/>
      <c r="S253" s="3"/>
      <c r="T253" s="3"/>
      <c r="U253" s="4"/>
      <c r="V253" s="4"/>
      <c r="W253" s="4"/>
      <c r="X253" s="4"/>
      <c r="Y253" s="4"/>
      <c r="Z253" s="4"/>
      <c r="AA253" s="4"/>
      <c r="AB253" s="4"/>
    </row>
    <row r="254" spans="1:28">
      <c r="A254" s="1"/>
      <c r="B254" s="1"/>
      <c r="C254" s="1"/>
      <c r="D254" s="1"/>
      <c r="E254" s="1"/>
      <c r="F254" s="2"/>
      <c r="G254" s="2"/>
      <c r="H254" s="2"/>
      <c r="I254" s="2"/>
      <c r="J254" s="2"/>
      <c r="K254" s="1"/>
      <c r="L254" s="1"/>
      <c r="M254" s="1"/>
      <c r="N254" s="1"/>
      <c r="O254" s="1"/>
      <c r="P254" s="1"/>
      <c r="Q254" s="1"/>
      <c r="R254" s="1"/>
      <c r="S254" s="3"/>
      <c r="T254" s="3"/>
      <c r="U254" s="4"/>
      <c r="V254" s="4"/>
      <c r="W254" s="4"/>
      <c r="X254" s="4"/>
      <c r="Y254" s="4"/>
      <c r="Z254" s="4"/>
      <c r="AA254" s="4"/>
      <c r="AB254" s="4"/>
    </row>
    <row r="255" spans="1:28">
      <c r="A255" s="1"/>
      <c r="B255" s="1"/>
      <c r="C255" s="1"/>
      <c r="D255" s="1"/>
      <c r="E255" s="1"/>
      <c r="F255" s="2"/>
      <c r="G255" s="2"/>
      <c r="H255" s="2"/>
      <c r="I255" s="2"/>
      <c r="J255" s="2"/>
      <c r="K255" s="1"/>
      <c r="L255" s="1"/>
      <c r="M255" s="1"/>
      <c r="N255" s="1"/>
      <c r="O255" s="1"/>
      <c r="P255" s="1"/>
      <c r="Q255" s="1"/>
      <c r="R255" s="1"/>
      <c r="S255" s="3"/>
      <c r="T255" s="3"/>
      <c r="U255" s="4"/>
      <c r="V255" s="4"/>
      <c r="W255" s="4"/>
      <c r="X255" s="4"/>
      <c r="Y255" s="4"/>
      <c r="Z255" s="4"/>
      <c r="AA255" s="4"/>
      <c r="AB255" s="4"/>
    </row>
    <row r="256" spans="1:28">
      <c r="A256" s="1"/>
      <c r="B256" s="1"/>
      <c r="C256" s="1"/>
      <c r="D256" s="1"/>
      <c r="E256" s="1"/>
      <c r="F256" s="2"/>
      <c r="G256" s="2"/>
      <c r="H256" s="2"/>
      <c r="I256" s="2"/>
      <c r="J256" s="2"/>
      <c r="K256" s="1"/>
      <c r="L256" s="1"/>
      <c r="M256" s="1"/>
      <c r="N256" s="1"/>
      <c r="O256" s="1"/>
      <c r="P256" s="1"/>
      <c r="Q256" s="1"/>
      <c r="R256" s="1"/>
      <c r="S256" s="3"/>
      <c r="T256" s="3"/>
      <c r="U256" s="4"/>
      <c r="V256" s="4"/>
      <c r="W256" s="4"/>
      <c r="X256" s="4"/>
      <c r="Y256" s="4"/>
      <c r="Z256" s="4"/>
      <c r="AA256" s="4"/>
      <c r="AB256" s="4"/>
    </row>
    <row r="257" spans="1:28">
      <c r="A257" s="1"/>
      <c r="B257" s="1"/>
      <c r="C257" s="1"/>
      <c r="D257" s="1"/>
      <c r="E257" s="1"/>
      <c r="F257" s="2"/>
      <c r="G257" s="2"/>
      <c r="H257" s="2"/>
      <c r="I257" s="2"/>
      <c r="J257" s="2"/>
      <c r="K257" s="1"/>
      <c r="L257" s="1"/>
      <c r="M257" s="1"/>
      <c r="N257" s="1"/>
      <c r="O257" s="1"/>
      <c r="P257" s="1"/>
      <c r="Q257" s="1"/>
      <c r="R257" s="1"/>
      <c r="S257" s="3"/>
      <c r="T257" s="3"/>
      <c r="U257" s="4"/>
      <c r="V257" s="4"/>
      <c r="W257" s="4"/>
      <c r="X257" s="4"/>
      <c r="Y257" s="4"/>
      <c r="Z257" s="4"/>
      <c r="AA257" s="4"/>
      <c r="AB257" s="4"/>
    </row>
    <row r="258" spans="1:28">
      <c r="A258" s="1"/>
      <c r="B258" s="1"/>
      <c r="C258" s="1"/>
      <c r="D258" s="1"/>
      <c r="E258" s="1"/>
      <c r="F258" s="2"/>
      <c r="G258" s="2"/>
      <c r="H258" s="2"/>
      <c r="I258" s="2"/>
      <c r="J258" s="2"/>
      <c r="K258" s="1"/>
      <c r="L258" s="1"/>
      <c r="M258" s="1"/>
      <c r="N258" s="1"/>
      <c r="O258" s="1"/>
      <c r="P258" s="1"/>
      <c r="Q258" s="1"/>
      <c r="R258" s="1"/>
      <c r="S258" s="3"/>
      <c r="T258" s="3"/>
      <c r="U258" s="4"/>
      <c r="V258" s="4"/>
      <c r="W258" s="4"/>
      <c r="X258" s="4"/>
      <c r="Y258" s="4"/>
      <c r="Z258" s="4"/>
      <c r="AA258" s="4"/>
      <c r="AB258" s="4"/>
    </row>
    <row r="259" spans="1:28">
      <c r="A259" s="1"/>
      <c r="B259" s="1"/>
      <c r="C259" s="1"/>
      <c r="D259" s="1"/>
      <c r="E259" s="1"/>
      <c r="F259" s="2"/>
      <c r="G259" s="2"/>
      <c r="H259" s="2"/>
      <c r="I259" s="2"/>
      <c r="J259" s="2"/>
      <c r="K259" s="1"/>
      <c r="L259" s="1"/>
      <c r="M259" s="1"/>
      <c r="N259" s="1"/>
      <c r="O259" s="1"/>
      <c r="P259" s="1"/>
      <c r="Q259" s="1"/>
      <c r="R259" s="1"/>
      <c r="S259" s="3"/>
      <c r="T259" s="3"/>
      <c r="U259" s="4"/>
      <c r="V259" s="4"/>
      <c r="W259" s="4"/>
      <c r="X259" s="4"/>
      <c r="Y259" s="4"/>
      <c r="Z259" s="4"/>
      <c r="AA259" s="4"/>
      <c r="AB259" s="4"/>
    </row>
    <row r="260" spans="1:28">
      <c r="A260" s="1"/>
      <c r="B260" s="1"/>
      <c r="C260" s="1"/>
      <c r="D260" s="1"/>
      <c r="E260" s="1"/>
      <c r="F260" s="2"/>
      <c r="G260" s="2"/>
      <c r="H260" s="2"/>
      <c r="I260" s="2"/>
      <c r="J260" s="2"/>
      <c r="K260" s="1"/>
      <c r="L260" s="1"/>
      <c r="M260" s="1"/>
      <c r="N260" s="1"/>
      <c r="O260" s="1"/>
      <c r="P260" s="1"/>
      <c r="Q260" s="1"/>
      <c r="R260" s="1"/>
      <c r="S260" s="3"/>
      <c r="T260" s="3"/>
      <c r="U260" s="4"/>
      <c r="V260" s="4"/>
      <c r="W260" s="4"/>
      <c r="X260" s="4"/>
      <c r="Y260" s="4"/>
      <c r="Z260" s="4"/>
      <c r="AA260" s="4"/>
      <c r="AB260" s="4"/>
    </row>
    <row r="261" spans="1:28">
      <c r="A261" s="1"/>
      <c r="B261" s="1"/>
      <c r="C261" s="1"/>
      <c r="D261" s="1"/>
      <c r="E261" s="1"/>
      <c r="F261" s="2"/>
      <c r="G261" s="2"/>
      <c r="H261" s="2"/>
      <c r="I261" s="2"/>
      <c r="J261" s="2"/>
      <c r="K261" s="1"/>
      <c r="L261" s="1"/>
      <c r="M261" s="1"/>
      <c r="N261" s="1"/>
      <c r="O261" s="1"/>
      <c r="P261" s="1"/>
      <c r="Q261" s="1"/>
      <c r="R261" s="1"/>
      <c r="S261" s="3"/>
      <c r="T261" s="3"/>
      <c r="U261" s="4"/>
      <c r="V261" s="4"/>
      <c r="W261" s="4"/>
      <c r="X261" s="4"/>
      <c r="Y261" s="4"/>
      <c r="Z261" s="4"/>
      <c r="AA261" s="4"/>
      <c r="AB261" s="4"/>
    </row>
    <row r="262" spans="1:28">
      <c r="A262" s="1"/>
      <c r="B262" s="1"/>
      <c r="C262" s="1"/>
      <c r="D262" s="1"/>
      <c r="E262" s="1"/>
      <c r="F262" s="2"/>
      <c r="G262" s="2"/>
      <c r="H262" s="2"/>
      <c r="I262" s="2"/>
      <c r="J262" s="2"/>
      <c r="K262" s="1"/>
      <c r="L262" s="1"/>
      <c r="M262" s="1"/>
      <c r="N262" s="1"/>
      <c r="O262" s="1"/>
      <c r="P262" s="1"/>
      <c r="Q262" s="1"/>
      <c r="R262" s="1"/>
      <c r="S262" s="3"/>
      <c r="T262" s="3"/>
      <c r="U262" s="4"/>
      <c r="V262" s="4"/>
      <c r="W262" s="4"/>
      <c r="X262" s="4"/>
      <c r="Y262" s="4"/>
      <c r="Z262" s="4"/>
      <c r="AA262" s="4"/>
      <c r="AB262" s="4"/>
    </row>
    <row r="263" spans="1:28">
      <c r="A263" s="1"/>
      <c r="B263" s="1"/>
      <c r="C263" s="1"/>
      <c r="D263" s="1"/>
      <c r="E263" s="1"/>
      <c r="F263" s="2"/>
      <c r="G263" s="2"/>
      <c r="H263" s="2"/>
      <c r="I263" s="2"/>
      <c r="J263" s="2"/>
      <c r="K263" s="1"/>
      <c r="L263" s="1"/>
      <c r="M263" s="1"/>
      <c r="N263" s="1"/>
      <c r="O263" s="1"/>
      <c r="P263" s="1"/>
      <c r="Q263" s="1"/>
      <c r="R263" s="1"/>
      <c r="S263" s="3"/>
      <c r="T263" s="3"/>
      <c r="U263" s="4"/>
      <c r="V263" s="4"/>
      <c r="W263" s="4"/>
      <c r="X263" s="4"/>
      <c r="Y263" s="4"/>
      <c r="Z263" s="4"/>
      <c r="AA263" s="4"/>
      <c r="AB263" s="4"/>
    </row>
    <row r="264" spans="1:28">
      <c r="A264" s="1"/>
      <c r="B264" s="1"/>
      <c r="C264" s="1"/>
      <c r="D264" s="1"/>
      <c r="E264" s="1"/>
      <c r="F264" s="2"/>
      <c r="G264" s="2"/>
      <c r="H264" s="2"/>
      <c r="I264" s="2"/>
      <c r="J264" s="2"/>
      <c r="K264" s="1"/>
      <c r="L264" s="1"/>
      <c r="M264" s="1"/>
      <c r="N264" s="1"/>
      <c r="O264" s="1"/>
      <c r="P264" s="1"/>
      <c r="Q264" s="1"/>
      <c r="R264" s="1"/>
      <c r="S264" s="3"/>
      <c r="T264" s="3"/>
      <c r="U264" s="4"/>
      <c r="V264" s="4"/>
      <c r="W264" s="4"/>
      <c r="X264" s="4"/>
      <c r="Y264" s="4"/>
      <c r="Z264" s="4"/>
      <c r="AA264" s="4"/>
      <c r="AB264" s="4"/>
    </row>
    <row r="265" spans="1:28">
      <c r="A265" s="1"/>
      <c r="B265" s="1"/>
      <c r="C265" s="1"/>
      <c r="D265" s="1"/>
      <c r="E265" s="1"/>
      <c r="F265" s="2"/>
      <c r="G265" s="2"/>
      <c r="H265" s="2"/>
      <c r="I265" s="2"/>
      <c r="J265" s="2"/>
      <c r="K265" s="1"/>
      <c r="L265" s="1"/>
      <c r="M265" s="1"/>
      <c r="N265" s="1"/>
      <c r="O265" s="1"/>
      <c r="P265" s="1"/>
      <c r="Q265" s="1"/>
      <c r="R265" s="1"/>
      <c r="S265" s="3"/>
      <c r="T265" s="3"/>
      <c r="U265" s="4"/>
      <c r="V265" s="4"/>
      <c r="W265" s="4"/>
      <c r="X265" s="4"/>
      <c r="Y265" s="4"/>
      <c r="Z265" s="4"/>
      <c r="AA265" s="4"/>
      <c r="AB265" s="4"/>
    </row>
    <row r="266" spans="1:28">
      <c r="A266" s="1"/>
      <c r="B266" s="1"/>
      <c r="C266" s="1"/>
      <c r="D266" s="1"/>
      <c r="E266" s="1"/>
      <c r="F266" s="2"/>
      <c r="G266" s="2"/>
      <c r="H266" s="2"/>
      <c r="I266" s="2"/>
      <c r="J266" s="2"/>
      <c r="K266" s="1"/>
      <c r="L266" s="1"/>
      <c r="M266" s="1"/>
      <c r="N266" s="1"/>
      <c r="O266" s="1"/>
      <c r="P266" s="1"/>
      <c r="Q266" s="1"/>
      <c r="R266" s="1"/>
      <c r="S266" s="3"/>
      <c r="T266" s="3"/>
      <c r="U266" s="4"/>
      <c r="V266" s="4"/>
      <c r="W266" s="4"/>
      <c r="X266" s="4"/>
      <c r="Y266" s="4"/>
      <c r="Z266" s="4"/>
      <c r="AA266" s="4"/>
      <c r="AB266" s="4"/>
    </row>
    <row r="267" spans="1:28">
      <c r="A267" s="1"/>
      <c r="B267" s="1"/>
      <c r="C267" s="1"/>
      <c r="D267" s="1"/>
      <c r="E267" s="1"/>
      <c r="F267" s="2"/>
      <c r="G267" s="2"/>
      <c r="H267" s="2"/>
      <c r="I267" s="2"/>
      <c r="J267" s="2"/>
      <c r="K267" s="1"/>
      <c r="L267" s="1"/>
      <c r="M267" s="1"/>
      <c r="N267" s="1"/>
      <c r="O267" s="1"/>
      <c r="P267" s="1"/>
      <c r="Q267" s="1"/>
      <c r="R267" s="1"/>
      <c r="S267" s="3"/>
      <c r="T267" s="3"/>
      <c r="U267" s="4"/>
      <c r="V267" s="4"/>
      <c r="W267" s="4"/>
      <c r="X267" s="4"/>
      <c r="Y267" s="4"/>
      <c r="Z267" s="4"/>
      <c r="AA267" s="4"/>
      <c r="AB267" s="4"/>
    </row>
    <row r="268" spans="1:28">
      <c r="A268" s="1"/>
      <c r="B268" s="1"/>
      <c r="C268" s="1"/>
      <c r="D268" s="1"/>
      <c r="E268" s="1"/>
      <c r="F268" s="2"/>
      <c r="G268" s="2"/>
      <c r="H268" s="2"/>
      <c r="I268" s="2"/>
      <c r="J268" s="2"/>
      <c r="K268" s="1"/>
      <c r="L268" s="1"/>
      <c r="M268" s="1"/>
      <c r="N268" s="1"/>
      <c r="O268" s="1"/>
      <c r="P268" s="1"/>
      <c r="Q268" s="1"/>
      <c r="R268" s="1"/>
      <c r="S268" s="3"/>
      <c r="T268" s="3"/>
      <c r="U268" s="4"/>
      <c r="V268" s="4"/>
      <c r="W268" s="4"/>
      <c r="X268" s="4"/>
      <c r="Y268" s="4"/>
      <c r="Z268" s="4"/>
      <c r="AA268" s="4"/>
      <c r="AB268" s="4"/>
    </row>
    <row r="269" spans="1:28">
      <c r="A269" s="1"/>
      <c r="B269" s="1"/>
      <c r="C269" s="1"/>
      <c r="D269" s="1"/>
      <c r="E269" s="1"/>
      <c r="F269" s="2"/>
      <c r="G269" s="2"/>
      <c r="H269" s="2"/>
      <c r="I269" s="2"/>
      <c r="J269" s="2"/>
      <c r="K269" s="1"/>
      <c r="L269" s="1"/>
      <c r="M269" s="1"/>
      <c r="N269" s="1"/>
      <c r="O269" s="1"/>
      <c r="P269" s="1"/>
      <c r="Q269" s="1"/>
      <c r="R269" s="1"/>
      <c r="S269" s="3"/>
      <c r="T269" s="3"/>
      <c r="U269" s="4"/>
      <c r="V269" s="4"/>
      <c r="W269" s="4"/>
      <c r="X269" s="4"/>
      <c r="Y269" s="4"/>
      <c r="Z269" s="4"/>
      <c r="AA269" s="4"/>
      <c r="AB269" s="4"/>
    </row>
    <row r="270" spans="1:28">
      <c r="A270" s="1"/>
      <c r="B270" s="1"/>
      <c r="C270" s="1"/>
      <c r="D270" s="1"/>
      <c r="E270" s="1"/>
      <c r="F270" s="2"/>
      <c r="G270" s="2"/>
      <c r="H270" s="2"/>
      <c r="I270" s="2"/>
      <c r="J270" s="2"/>
      <c r="K270" s="1"/>
      <c r="L270" s="1"/>
      <c r="M270" s="1"/>
      <c r="N270" s="1"/>
      <c r="O270" s="1"/>
      <c r="P270" s="1"/>
      <c r="Q270" s="1"/>
      <c r="R270" s="1"/>
      <c r="S270" s="3"/>
      <c r="T270" s="3"/>
      <c r="U270" s="4"/>
      <c r="V270" s="4"/>
      <c r="W270" s="4"/>
      <c r="X270" s="4"/>
      <c r="Y270" s="4"/>
      <c r="Z270" s="4"/>
      <c r="AA270" s="4"/>
      <c r="AB270" s="4"/>
    </row>
    <row r="271" spans="1:28">
      <c r="A271" s="1"/>
      <c r="B271" s="1"/>
      <c r="C271" s="1"/>
      <c r="D271" s="1"/>
      <c r="E271" s="1"/>
      <c r="F271" s="2"/>
      <c r="G271" s="2"/>
      <c r="H271" s="2"/>
      <c r="I271" s="2"/>
      <c r="J271" s="2"/>
      <c r="K271" s="1"/>
      <c r="L271" s="1"/>
      <c r="M271" s="1"/>
      <c r="N271" s="1"/>
      <c r="O271" s="1"/>
      <c r="P271" s="1"/>
      <c r="Q271" s="1"/>
      <c r="R271" s="1"/>
      <c r="S271" s="3"/>
      <c r="T271" s="3"/>
      <c r="U271" s="4"/>
      <c r="V271" s="4"/>
      <c r="W271" s="4"/>
      <c r="X271" s="4"/>
      <c r="Y271" s="4"/>
      <c r="Z271" s="4"/>
      <c r="AA271" s="4"/>
      <c r="AB271" s="4"/>
    </row>
    <row r="272" spans="1:28">
      <c r="A272" s="1"/>
      <c r="B272" s="1"/>
      <c r="C272" s="1"/>
      <c r="D272" s="1"/>
      <c r="E272" s="1"/>
      <c r="F272" s="2"/>
      <c r="G272" s="2"/>
      <c r="H272" s="2"/>
      <c r="I272" s="2"/>
      <c r="J272" s="2"/>
      <c r="K272" s="1"/>
      <c r="L272" s="1"/>
      <c r="M272" s="1"/>
      <c r="N272" s="1"/>
      <c r="O272" s="1"/>
      <c r="P272" s="1"/>
      <c r="Q272" s="1"/>
      <c r="R272" s="1"/>
      <c r="S272" s="3"/>
      <c r="T272" s="3"/>
      <c r="U272" s="4"/>
      <c r="V272" s="4"/>
      <c r="W272" s="4"/>
      <c r="X272" s="4"/>
      <c r="Y272" s="4"/>
      <c r="Z272" s="4"/>
      <c r="AA272" s="4"/>
      <c r="AB272" s="4"/>
    </row>
    <row r="273" spans="1:28">
      <c r="A273" s="1"/>
      <c r="B273" s="1"/>
      <c r="C273" s="1"/>
      <c r="D273" s="1"/>
      <c r="E273" s="1"/>
      <c r="F273" s="2"/>
      <c r="G273" s="2"/>
      <c r="H273" s="2"/>
      <c r="I273" s="2"/>
      <c r="J273" s="2"/>
      <c r="K273" s="1"/>
      <c r="L273" s="1"/>
      <c r="M273" s="1"/>
      <c r="N273" s="1"/>
      <c r="O273" s="1"/>
      <c r="P273" s="1"/>
      <c r="Q273" s="1"/>
      <c r="R273" s="1"/>
      <c r="S273" s="3"/>
      <c r="T273" s="3"/>
      <c r="U273" s="4"/>
      <c r="V273" s="4"/>
      <c r="W273" s="4"/>
      <c r="X273" s="4"/>
      <c r="Y273" s="4"/>
      <c r="Z273" s="4"/>
      <c r="AA273" s="4"/>
      <c r="AB273" s="4"/>
    </row>
    <row r="274" spans="1:28">
      <c r="A274" s="1"/>
      <c r="B274" s="1"/>
      <c r="C274" s="1"/>
      <c r="D274" s="1"/>
      <c r="E274" s="1"/>
      <c r="F274" s="2"/>
      <c r="G274" s="2"/>
      <c r="H274" s="2"/>
      <c r="I274" s="2"/>
      <c r="J274" s="2"/>
      <c r="K274" s="1"/>
      <c r="L274" s="1"/>
      <c r="M274" s="1"/>
      <c r="N274" s="1"/>
      <c r="O274" s="1"/>
      <c r="P274" s="1"/>
      <c r="Q274" s="1"/>
      <c r="R274" s="1"/>
      <c r="S274" s="3"/>
      <c r="T274" s="3"/>
      <c r="U274" s="4"/>
      <c r="V274" s="4"/>
      <c r="W274" s="4"/>
      <c r="X274" s="4"/>
      <c r="Y274" s="4"/>
      <c r="Z274" s="4"/>
      <c r="AA274" s="4"/>
      <c r="AB274" s="4"/>
    </row>
    <row r="275" spans="1:28">
      <c r="A275" s="1"/>
      <c r="B275" s="1"/>
      <c r="C275" s="1"/>
      <c r="D275" s="1"/>
      <c r="E275" s="1"/>
      <c r="F275" s="2"/>
      <c r="G275" s="2"/>
      <c r="H275" s="2"/>
      <c r="I275" s="2"/>
      <c r="J275" s="2"/>
      <c r="K275" s="1"/>
      <c r="L275" s="1"/>
      <c r="M275" s="1"/>
      <c r="N275" s="1"/>
      <c r="O275" s="1"/>
      <c r="P275" s="1"/>
      <c r="Q275" s="1"/>
      <c r="R275" s="1"/>
      <c r="S275" s="3"/>
      <c r="T275" s="3"/>
      <c r="U275" s="4"/>
      <c r="V275" s="4"/>
      <c r="W275" s="4"/>
      <c r="X275" s="4"/>
      <c r="Y275" s="4"/>
      <c r="Z275" s="4"/>
      <c r="AA275" s="4"/>
      <c r="AB275" s="4"/>
    </row>
    <row r="276" spans="1:28">
      <c r="A276" s="1"/>
      <c r="B276" s="1"/>
      <c r="C276" s="1"/>
      <c r="D276" s="1"/>
      <c r="E276" s="1"/>
      <c r="F276" s="2"/>
      <c r="G276" s="2"/>
      <c r="H276" s="2"/>
      <c r="I276" s="2"/>
      <c r="J276" s="2"/>
      <c r="K276" s="1"/>
      <c r="L276" s="1"/>
      <c r="M276" s="1"/>
      <c r="N276" s="1"/>
      <c r="O276" s="1"/>
      <c r="P276" s="1"/>
      <c r="Q276" s="1"/>
      <c r="R276" s="1"/>
      <c r="S276" s="3"/>
      <c r="T276" s="3"/>
      <c r="U276" s="4"/>
      <c r="V276" s="4"/>
      <c r="W276" s="4"/>
      <c r="X276" s="4"/>
      <c r="Y276" s="4"/>
      <c r="Z276" s="4"/>
      <c r="AA276" s="4"/>
      <c r="AB276" s="4"/>
    </row>
    <row r="277" spans="1:28">
      <c r="A277" s="1"/>
      <c r="B277" s="1"/>
      <c r="C277" s="1"/>
      <c r="D277" s="1"/>
      <c r="E277" s="1"/>
      <c r="F277" s="2"/>
      <c r="G277" s="2"/>
      <c r="H277" s="2"/>
      <c r="I277" s="2"/>
      <c r="J277" s="2"/>
      <c r="K277" s="1"/>
      <c r="L277" s="1"/>
      <c r="M277" s="1"/>
      <c r="N277" s="1"/>
      <c r="O277" s="1"/>
      <c r="P277" s="1"/>
      <c r="Q277" s="1"/>
      <c r="R277" s="1"/>
      <c r="S277" s="3"/>
      <c r="T277" s="3"/>
      <c r="U277" s="4"/>
      <c r="V277" s="4"/>
      <c r="W277" s="4"/>
      <c r="X277" s="4"/>
      <c r="Y277" s="4"/>
      <c r="Z277" s="4"/>
      <c r="AA277" s="4"/>
      <c r="AB277" s="4"/>
    </row>
    <row r="278" spans="1:28">
      <c r="A278" s="1"/>
      <c r="B278" s="1"/>
      <c r="C278" s="1"/>
      <c r="D278" s="1"/>
      <c r="E278" s="1"/>
      <c r="F278" s="2"/>
      <c r="G278" s="2"/>
      <c r="H278" s="2"/>
      <c r="I278" s="2"/>
      <c r="J278" s="2"/>
      <c r="K278" s="1"/>
      <c r="L278" s="1"/>
      <c r="M278" s="1"/>
      <c r="N278" s="1"/>
      <c r="O278" s="1"/>
      <c r="P278" s="1"/>
      <c r="Q278" s="1"/>
      <c r="R278" s="1"/>
      <c r="S278" s="3"/>
      <c r="T278" s="3"/>
      <c r="U278" s="4"/>
      <c r="V278" s="4"/>
      <c r="W278" s="4"/>
      <c r="X278" s="4"/>
      <c r="Y278" s="4"/>
      <c r="Z278" s="4"/>
      <c r="AA278" s="4"/>
      <c r="AB278" s="4"/>
    </row>
    <row r="279" spans="1:28">
      <c r="A279" s="1"/>
      <c r="B279" s="1"/>
      <c r="C279" s="1"/>
      <c r="D279" s="1"/>
      <c r="E279" s="1"/>
      <c r="F279" s="2"/>
      <c r="G279" s="2"/>
      <c r="H279" s="2"/>
      <c r="I279" s="2"/>
      <c r="J279" s="2"/>
      <c r="K279" s="1"/>
      <c r="L279" s="1"/>
      <c r="M279" s="1"/>
      <c r="N279" s="1"/>
      <c r="O279" s="1"/>
      <c r="P279" s="1"/>
      <c r="Q279" s="1"/>
      <c r="R279" s="1"/>
      <c r="S279" s="3"/>
      <c r="T279" s="3"/>
      <c r="U279" s="4"/>
      <c r="V279" s="4"/>
      <c r="W279" s="4"/>
      <c r="X279" s="4"/>
      <c r="Y279" s="4"/>
      <c r="Z279" s="4"/>
      <c r="AA279" s="4"/>
      <c r="AB279" s="4"/>
    </row>
    <row r="280" spans="1:28">
      <c r="A280" s="1"/>
      <c r="B280" s="1"/>
      <c r="C280" s="1"/>
      <c r="D280" s="1"/>
      <c r="E280" s="1"/>
      <c r="F280" s="2"/>
      <c r="G280" s="2"/>
      <c r="H280" s="2"/>
      <c r="I280" s="2"/>
      <c r="J280" s="2"/>
      <c r="K280" s="1"/>
      <c r="L280" s="1"/>
      <c r="M280" s="1"/>
      <c r="N280" s="1"/>
      <c r="O280" s="1"/>
      <c r="P280" s="1"/>
      <c r="Q280" s="1"/>
      <c r="R280" s="1"/>
      <c r="S280" s="3"/>
      <c r="T280" s="3"/>
      <c r="U280" s="4"/>
      <c r="V280" s="4"/>
      <c r="W280" s="4"/>
      <c r="X280" s="4"/>
      <c r="Y280" s="4"/>
      <c r="Z280" s="4"/>
      <c r="AA280" s="4"/>
      <c r="AB280" s="4"/>
    </row>
    <row r="281" spans="1:28">
      <c r="A281" s="1"/>
      <c r="B281" s="1"/>
      <c r="C281" s="1"/>
      <c r="D281" s="1"/>
      <c r="E281" s="1"/>
      <c r="F281" s="2"/>
      <c r="G281" s="2"/>
      <c r="H281" s="2"/>
      <c r="I281" s="2"/>
      <c r="J281" s="2"/>
      <c r="K281" s="1"/>
      <c r="L281" s="1"/>
      <c r="M281" s="1"/>
      <c r="N281" s="1"/>
      <c r="O281" s="1"/>
      <c r="P281" s="1"/>
      <c r="Q281" s="1"/>
      <c r="R281" s="1"/>
      <c r="S281" s="3"/>
      <c r="T281" s="3"/>
      <c r="U281" s="4"/>
      <c r="V281" s="4"/>
      <c r="W281" s="4"/>
      <c r="X281" s="4"/>
      <c r="Y281" s="4"/>
      <c r="Z281" s="4"/>
      <c r="AA281" s="4"/>
      <c r="AB281" s="4"/>
    </row>
    <row r="282" spans="1:28">
      <c r="A282" s="1"/>
      <c r="B282" s="1"/>
      <c r="C282" s="1"/>
      <c r="D282" s="1"/>
      <c r="E282" s="1"/>
      <c r="F282" s="2"/>
      <c r="G282" s="2"/>
      <c r="H282" s="2"/>
      <c r="I282" s="2"/>
      <c r="J282" s="2"/>
      <c r="K282" s="1"/>
      <c r="L282" s="1"/>
      <c r="M282" s="1"/>
      <c r="N282" s="1"/>
      <c r="O282" s="1"/>
      <c r="P282" s="1"/>
      <c r="Q282" s="1"/>
      <c r="R282" s="1"/>
      <c r="S282" s="3"/>
      <c r="T282" s="3"/>
      <c r="U282" s="4"/>
      <c r="V282" s="4"/>
      <c r="W282" s="4"/>
      <c r="X282" s="4"/>
      <c r="Y282" s="4"/>
      <c r="Z282" s="4"/>
      <c r="AA282" s="4"/>
      <c r="AB282" s="4"/>
    </row>
    <row r="283" spans="1:28">
      <c r="A283" s="1"/>
      <c r="B283" s="1"/>
      <c r="C283" s="1"/>
      <c r="D283" s="1"/>
      <c r="E283" s="1"/>
      <c r="F283" s="2"/>
      <c r="G283" s="2"/>
      <c r="H283" s="2"/>
      <c r="I283" s="2"/>
      <c r="J283" s="2"/>
      <c r="K283" s="1"/>
      <c r="L283" s="1"/>
      <c r="M283" s="1"/>
      <c r="N283" s="1"/>
      <c r="O283" s="1"/>
      <c r="P283" s="1"/>
      <c r="Q283" s="1"/>
      <c r="R283" s="1"/>
      <c r="S283" s="3"/>
      <c r="T283" s="3"/>
      <c r="U283" s="4"/>
      <c r="V283" s="4"/>
      <c r="W283" s="4"/>
      <c r="X283" s="4"/>
      <c r="Y283" s="4"/>
      <c r="Z283" s="4"/>
      <c r="AA283" s="4"/>
      <c r="AB283" s="4"/>
    </row>
    <row r="284" spans="1:28">
      <c r="A284" s="1"/>
      <c r="B284" s="1"/>
      <c r="C284" s="1"/>
      <c r="D284" s="1"/>
      <c r="E284" s="1"/>
      <c r="F284" s="2"/>
      <c r="G284" s="2"/>
      <c r="H284" s="2"/>
      <c r="I284" s="2"/>
      <c r="J284" s="2"/>
      <c r="K284" s="1"/>
      <c r="L284" s="1"/>
      <c r="M284" s="1"/>
      <c r="N284" s="1"/>
      <c r="O284" s="1"/>
      <c r="P284" s="1"/>
      <c r="Q284" s="1"/>
      <c r="R284" s="1"/>
      <c r="S284" s="3"/>
      <c r="T284" s="3"/>
      <c r="U284" s="4"/>
      <c r="V284" s="4"/>
      <c r="W284" s="4"/>
      <c r="X284" s="4"/>
      <c r="Y284" s="4"/>
      <c r="Z284" s="4"/>
      <c r="AA284" s="4"/>
      <c r="AB284" s="4"/>
    </row>
    <row r="285" spans="1:28">
      <c r="A285" s="1"/>
      <c r="B285" s="1"/>
      <c r="C285" s="1"/>
      <c r="D285" s="1"/>
      <c r="E285" s="1"/>
      <c r="F285" s="2"/>
      <c r="G285" s="2"/>
      <c r="H285" s="2"/>
      <c r="I285" s="2"/>
      <c r="J285" s="2"/>
      <c r="K285" s="1"/>
      <c r="L285" s="1"/>
      <c r="M285" s="1"/>
      <c r="N285" s="1"/>
      <c r="O285" s="1"/>
      <c r="P285" s="1"/>
      <c r="Q285" s="1"/>
      <c r="R285" s="1"/>
      <c r="S285" s="3"/>
      <c r="T285" s="3"/>
      <c r="U285" s="4"/>
      <c r="V285" s="4"/>
      <c r="W285" s="4"/>
      <c r="X285" s="4"/>
      <c r="Y285" s="4"/>
      <c r="Z285" s="4"/>
      <c r="AA285" s="4"/>
      <c r="AB285" s="4"/>
    </row>
    <row r="286" spans="1:28">
      <c r="A286" s="1"/>
      <c r="B286" s="1"/>
      <c r="C286" s="1"/>
      <c r="D286" s="1"/>
      <c r="E286" s="1"/>
      <c r="F286" s="2"/>
      <c r="G286" s="2"/>
      <c r="H286" s="2"/>
      <c r="I286" s="2"/>
      <c r="J286" s="2"/>
      <c r="K286" s="1"/>
      <c r="L286" s="1"/>
      <c r="M286" s="1"/>
      <c r="N286" s="1"/>
      <c r="O286" s="1"/>
      <c r="P286" s="1"/>
      <c r="Q286" s="1"/>
      <c r="R286" s="1"/>
      <c r="S286" s="3"/>
      <c r="T286" s="3"/>
      <c r="U286" s="4"/>
      <c r="V286" s="4"/>
      <c r="W286" s="4"/>
      <c r="X286" s="4"/>
      <c r="Y286" s="4"/>
      <c r="Z286" s="4"/>
      <c r="AA286" s="4"/>
      <c r="AB286" s="4"/>
    </row>
    <row r="287" spans="1:28">
      <c r="A287" s="1"/>
      <c r="B287" s="1"/>
      <c r="C287" s="1"/>
      <c r="D287" s="1"/>
      <c r="E287" s="1"/>
      <c r="F287" s="2"/>
      <c r="G287" s="2"/>
      <c r="H287" s="2"/>
      <c r="I287" s="2"/>
      <c r="J287" s="2"/>
      <c r="K287" s="1"/>
      <c r="L287" s="1"/>
      <c r="M287" s="1"/>
      <c r="N287" s="1"/>
      <c r="O287" s="1"/>
      <c r="P287" s="1"/>
      <c r="Q287" s="1"/>
      <c r="R287" s="1"/>
      <c r="S287" s="3"/>
      <c r="T287" s="3"/>
      <c r="U287" s="4"/>
      <c r="V287" s="4"/>
      <c r="W287" s="4"/>
      <c r="X287" s="4"/>
      <c r="Y287" s="4"/>
      <c r="Z287" s="4"/>
      <c r="AA287" s="4"/>
      <c r="AB287" s="4"/>
    </row>
    <row r="288" spans="1:28">
      <c r="A288" s="1"/>
      <c r="B288" s="1"/>
      <c r="C288" s="1"/>
      <c r="D288" s="1"/>
      <c r="E288" s="1"/>
      <c r="F288" s="2"/>
      <c r="G288" s="2"/>
      <c r="H288" s="2"/>
      <c r="I288" s="2"/>
      <c r="J288" s="2"/>
      <c r="K288" s="1"/>
      <c r="L288" s="1"/>
      <c r="M288" s="1"/>
      <c r="N288" s="1"/>
      <c r="O288" s="1"/>
      <c r="P288" s="1"/>
      <c r="Q288" s="1"/>
      <c r="R288" s="1"/>
      <c r="S288" s="3"/>
      <c r="T288" s="3"/>
      <c r="U288" s="4"/>
      <c r="V288" s="4"/>
      <c r="W288" s="4"/>
      <c r="X288" s="4"/>
      <c r="Y288" s="4"/>
      <c r="Z288" s="4"/>
      <c r="AA288" s="4"/>
      <c r="AB288" s="4"/>
    </row>
    <row r="289" spans="1:28">
      <c r="A289" s="1"/>
      <c r="B289" s="1"/>
      <c r="C289" s="1"/>
      <c r="D289" s="1"/>
      <c r="E289" s="1"/>
      <c r="F289" s="2"/>
      <c r="G289" s="2"/>
      <c r="H289" s="2"/>
      <c r="I289" s="2"/>
      <c r="J289" s="2"/>
      <c r="K289" s="1"/>
      <c r="L289" s="1"/>
      <c r="M289" s="1"/>
      <c r="N289" s="1"/>
      <c r="O289" s="1"/>
      <c r="P289" s="1"/>
      <c r="Q289" s="1"/>
      <c r="R289" s="1"/>
      <c r="S289" s="3"/>
      <c r="T289" s="3"/>
      <c r="U289" s="4"/>
      <c r="V289" s="4"/>
      <c r="W289" s="4"/>
      <c r="X289" s="4"/>
      <c r="Y289" s="4"/>
      <c r="Z289" s="4"/>
      <c r="AA289" s="4"/>
      <c r="AB289" s="4"/>
    </row>
    <row r="290" spans="1:28">
      <c r="A290" s="1"/>
      <c r="B290" s="1"/>
      <c r="C290" s="1"/>
      <c r="D290" s="1"/>
      <c r="E290" s="1"/>
      <c r="F290" s="2"/>
      <c r="G290" s="2"/>
      <c r="H290" s="2"/>
      <c r="I290" s="2"/>
      <c r="J290" s="2"/>
      <c r="K290" s="1"/>
      <c r="L290" s="1"/>
      <c r="M290" s="1"/>
      <c r="N290" s="1"/>
      <c r="O290" s="1"/>
      <c r="P290" s="1"/>
      <c r="Q290" s="1"/>
      <c r="R290" s="1"/>
      <c r="S290" s="3"/>
      <c r="T290" s="3"/>
      <c r="U290" s="4"/>
      <c r="V290" s="4"/>
      <c r="W290" s="4"/>
      <c r="X290" s="4"/>
      <c r="Y290" s="4"/>
      <c r="Z290" s="4"/>
      <c r="AA290" s="4"/>
      <c r="AB290" s="4"/>
    </row>
    <row r="291" spans="1:28">
      <c r="A291" s="1"/>
      <c r="B291" s="1"/>
      <c r="C291" s="1"/>
      <c r="D291" s="1"/>
      <c r="E291" s="1"/>
      <c r="F291" s="2"/>
      <c r="G291" s="2"/>
      <c r="H291" s="2"/>
      <c r="I291" s="2"/>
      <c r="J291" s="2"/>
      <c r="K291" s="1"/>
      <c r="L291" s="1"/>
      <c r="M291" s="1"/>
      <c r="N291" s="1"/>
      <c r="O291" s="1"/>
      <c r="P291" s="1"/>
      <c r="Q291" s="1"/>
      <c r="R291" s="1"/>
      <c r="S291" s="3"/>
      <c r="T291" s="3"/>
      <c r="U291" s="4"/>
      <c r="V291" s="4"/>
      <c r="W291" s="4"/>
      <c r="X291" s="4"/>
      <c r="Y291" s="4"/>
      <c r="Z291" s="4"/>
      <c r="AA291" s="4"/>
      <c r="AB291" s="4"/>
    </row>
    <row r="292" spans="1:28">
      <c r="A292" s="1"/>
      <c r="B292" s="1"/>
      <c r="C292" s="1"/>
      <c r="D292" s="1"/>
      <c r="E292" s="1"/>
      <c r="F292" s="2"/>
      <c r="G292" s="2"/>
      <c r="H292" s="2"/>
      <c r="I292" s="2"/>
      <c r="J292" s="2"/>
      <c r="K292" s="1"/>
      <c r="L292" s="1"/>
      <c r="M292" s="1"/>
      <c r="N292" s="1"/>
      <c r="O292" s="1"/>
      <c r="P292" s="1"/>
      <c r="Q292" s="1"/>
      <c r="R292" s="1"/>
      <c r="S292" s="3"/>
      <c r="T292" s="3"/>
      <c r="U292" s="4"/>
      <c r="V292" s="4"/>
      <c r="W292" s="4"/>
      <c r="X292" s="4"/>
      <c r="Y292" s="4"/>
      <c r="Z292" s="4"/>
      <c r="AA292" s="4"/>
      <c r="AB292" s="4"/>
    </row>
    <row r="293" spans="1:28">
      <c r="A293" s="1"/>
      <c r="B293" s="1"/>
      <c r="C293" s="1"/>
      <c r="D293" s="1"/>
      <c r="E293" s="1"/>
      <c r="F293" s="2"/>
      <c r="G293" s="2"/>
      <c r="H293" s="2"/>
      <c r="I293" s="2"/>
      <c r="J293" s="2"/>
      <c r="K293" s="1"/>
      <c r="L293" s="1"/>
      <c r="M293" s="1"/>
      <c r="N293" s="1"/>
      <c r="O293" s="1"/>
      <c r="P293" s="1"/>
      <c r="Q293" s="1"/>
      <c r="R293" s="1"/>
      <c r="S293" s="3"/>
      <c r="T293" s="3"/>
      <c r="U293" s="4"/>
      <c r="V293" s="4"/>
      <c r="W293" s="4"/>
      <c r="X293" s="4"/>
      <c r="Y293" s="4"/>
      <c r="Z293" s="4"/>
      <c r="AA293" s="4"/>
      <c r="AB293" s="4"/>
    </row>
    <row r="294" spans="1:28">
      <c r="A294" s="1"/>
      <c r="B294" s="1"/>
      <c r="C294" s="1"/>
      <c r="D294" s="1"/>
      <c r="E294" s="1"/>
      <c r="F294" s="2"/>
      <c r="G294" s="2"/>
      <c r="H294" s="2"/>
      <c r="I294" s="2"/>
      <c r="J294" s="2"/>
      <c r="K294" s="1"/>
      <c r="L294" s="1"/>
      <c r="M294" s="1"/>
      <c r="N294" s="1"/>
      <c r="O294" s="1"/>
      <c r="P294" s="1"/>
      <c r="Q294" s="1"/>
      <c r="R294" s="1"/>
      <c r="S294" s="3"/>
      <c r="T294" s="3"/>
      <c r="U294" s="4"/>
      <c r="V294" s="4"/>
      <c r="W294" s="4"/>
      <c r="X294" s="4"/>
      <c r="Y294" s="4"/>
      <c r="Z294" s="4"/>
      <c r="AA294" s="4"/>
      <c r="AB294" s="4"/>
    </row>
    <row r="295" spans="1:28">
      <c r="A295" s="1"/>
      <c r="B295" s="1"/>
      <c r="C295" s="1"/>
      <c r="D295" s="1"/>
      <c r="E295" s="1"/>
      <c r="F295" s="2"/>
      <c r="G295" s="2"/>
      <c r="H295" s="2"/>
      <c r="I295" s="2"/>
      <c r="J295" s="2"/>
      <c r="K295" s="1"/>
      <c r="L295" s="1"/>
      <c r="M295" s="1"/>
      <c r="N295" s="1"/>
      <c r="O295" s="1"/>
      <c r="P295" s="1"/>
      <c r="Q295" s="1"/>
      <c r="R295" s="1"/>
      <c r="S295" s="3"/>
      <c r="T295" s="3"/>
      <c r="U295" s="4"/>
      <c r="V295" s="4"/>
      <c r="W295" s="4"/>
      <c r="X295" s="4"/>
      <c r="Y295" s="4"/>
      <c r="Z295" s="4"/>
      <c r="AA295" s="4"/>
      <c r="AB295" s="4"/>
    </row>
    <row r="296" spans="1:28">
      <c r="A296" s="1"/>
      <c r="B296" s="1"/>
      <c r="C296" s="1"/>
      <c r="D296" s="1"/>
      <c r="E296" s="1"/>
      <c r="F296" s="2"/>
      <c r="G296" s="2"/>
      <c r="H296" s="2"/>
      <c r="I296" s="2"/>
      <c r="J296" s="2"/>
      <c r="K296" s="1"/>
      <c r="L296" s="1"/>
      <c r="M296" s="1"/>
      <c r="N296" s="1"/>
      <c r="O296" s="1"/>
      <c r="P296" s="1"/>
      <c r="Q296" s="1"/>
      <c r="R296" s="1"/>
      <c r="S296" s="3"/>
      <c r="T296" s="3"/>
      <c r="U296" s="4"/>
      <c r="V296" s="4"/>
      <c r="W296" s="4"/>
      <c r="X296" s="4"/>
      <c r="Y296" s="4"/>
      <c r="Z296" s="4"/>
      <c r="AA296" s="4"/>
      <c r="AB296" s="4"/>
    </row>
    <row r="297" spans="1:28">
      <c r="A297" s="1"/>
      <c r="B297" s="1"/>
      <c r="C297" s="1"/>
      <c r="D297" s="1"/>
      <c r="E297" s="1"/>
      <c r="F297" s="2"/>
      <c r="G297" s="2"/>
      <c r="H297" s="2"/>
      <c r="I297" s="2"/>
      <c r="J297" s="2"/>
      <c r="K297" s="1"/>
      <c r="L297" s="1"/>
      <c r="M297" s="1"/>
      <c r="N297" s="1"/>
      <c r="O297" s="1"/>
      <c r="P297" s="1"/>
      <c r="Q297" s="1"/>
      <c r="R297" s="1"/>
      <c r="S297" s="3"/>
      <c r="T297" s="3"/>
      <c r="U297" s="4"/>
      <c r="V297" s="4"/>
      <c r="W297" s="4"/>
      <c r="X297" s="4"/>
      <c r="Y297" s="4"/>
      <c r="Z297" s="4"/>
      <c r="AA297" s="4"/>
      <c r="AB297" s="4"/>
    </row>
    <row r="298" spans="1:28">
      <c r="A298" s="1"/>
      <c r="B298" s="1"/>
      <c r="C298" s="1"/>
      <c r="D298" s="1"/>
      <c r="E298" s="1"/>
      <c r="F298" s="2"/>
      <c r="G298" s="2"/>
      <c r="H298" s="2"/>
      <c r="I298" s="2"/>
      <c r="J298" s="2"/>
      <c r="K298" s="1"/>
      <c r="L298" s="1"/>
      <c r="M298" s="1"/>
      <c r="N298" s="1"/>
      <c r="O298" s="1"/>
      <c r="P298" s="1"/>
      <c r="Q298" s="1"/>
      <c r="R298" s="1"/>
      <c r="S298" s="3"/>
      <c r="T298" s="3"/>
      <c r="U298" s="4"/>
      <c r="V298" s="4"/>
      <c r="W298" s="4"/>
      <c r="X298" s="4"/>
      <c r="Y298" s="4"/>
      <c r="Z298" s="4"/>
      <c r="AA298" s="4"/>
      <c r="AB298" s="4"/>
    </row>
    <row r="299" spans="1:28">
      <c r="A299" s="1"/>
      <c r="B299" s="1"/>
      <c r="C299" s="1"/>
      <c r="D299" s="1"/>
      <c r="E299" s="1"/>
      <c r="F299" s="2"/>
      <c r="G299" s="2"/>
      <c r="H299" s="2"/>
      <c r="I299" s="2"/>
      <c r="J299" s="2"/>
      <c r="K299" s="1"/>
      <c r="L299" s="1"/>
      <c r="M299" s="1"/>
      <c r="N299" s="1"/>
      <c r="O299" s="1"/>
      <c r="P299" s="1"/>
      <c r="Q299" s="1"/>
      <c r="R299" s="1"/>
      <c r="S299" s="3"/>
      <c r="T299" s="3"/>
      <c r="U299" s="4"/>
      <c r="V299" s="4"/>
      <c r="W299" s="4"/>
      <c r="X299" s="4"/>
      <c r="Y299" s="4"/>
      <c r="Z299" s="4"/>
      <c r="AA299" s="4"/>
      <c r="AB299" s="4"/>
    </row>
    <row r="300" spans="1:28">
      <c r="A300" s="1"/>
      <c r="B300" s="1"/>
      <c r="C300" s="1"/>
      <c r="D300" s="1"/>
      <c r="E300" s="1"/>
      <c r="F300" s="2"/>
      <c r="G300" s="2"/>
      <c r="H300" s="2"/>
      <c r="I300" s="2"/>
      <c r="J300" s="2"/>
      <c r="K300" s="1"/>
      <c r="L300" s="1"/>
      <c r="M300" s="1"/>
      <c r="N300" s="1"/>
      <c r="O300" s="1"/>
      <c r="P300" s="1"/>
      <c r="Q300" s="1"/>
      <c r="R300" s="1"/>
      <c r="S300" s="3"/>
      <c r="T300" s="3"/>
      <c r="U300" s="4"/>
      <c r="V300" s="4"/>
      <c r="W300" s="4"/>
      <c r="X300" s="4"/>
      <c r="Y300" s="4"/>
      <c r="Z300" s="4"/>
      <c r="AA300" s="4"/>
      <c r="AB300" s="4"/>
    </row>
    <row r="301" spans="1:28">
      <c r="A301" s="1"/>
      <c r="B301" s="1"/>
      <c r="C301" s="1"/>
      <c r="D301" s="1"/>
      <c r="E301" s="1"/>
      <c r="F301" s="2"/>
      <c r="G301" s="2"/>
      <c r="H301" s="2"/>
      <c r="I301" s="2"/>
      <c r="J301" s="2"/>
      <c r="K301" s="1"/>
      <c r="L301" s="1"/>
      <c r="M301" s="1"/>
      <c r="N301" s="1"/>
      <c r="O301" s="1"/>
      <c r="P301" s="1"/>
      <c r="Q301" s="1"/>
      <c r="R301" s="1"/>
      <c r="S301" s="3"/>
      <c r="T301" s="3"/>
      <c r="U301" s="4"/>
      <c r="V301" s="4"/>
      <c r="W301" s="4"/>
      <c r="X301" s="4"/>
      <c r="Y301" s="4"/>
      <c r="Z301" s="4"/>
      <c r="AA301" s="4"/>
      <c r="AB301" s="4"/>
    </row>
    <row r="302" spans="1:28">
      <c r="A302" s="1"/>
      <c r="B302" s="1"/>
      <c r="C302" s="1"/>
      <c r="D302" s="1"/>
      <c r="E302" s="1"/>
      <c r="F302" s="2"/>
      <c r="G302" s="2"/>
      <c r="H302" s="2"/>
      <c r="I302" s="2"/>
      <c r="J302" s="2"/>
      <c r="K302" s="1"/>
      <c r="L302" s="1"/>
      <c r="M302" s="1"/>
      <c r="N302" s="1"/>
      <c r="O302" s="1"/>
      <c r="P302" s="1"/>
      <c r="Q302" s="1"/>
      <c r="R302" s="1"/>
      <c r="S302" s="3"/>
      <c r="T302" s="3"/>
      <c r="U302" s="4"/>
      <c r="V302" s="4"/>
      <c r="W302" s="4"/>
      <c r="X302" s="4"/>
      <c r="Y302" s="4"/>
      <c r="Z302" s="4"/>
      <c r="AA302" s="4"/>
      <c r="AB302" s="4"/>
    </row>
    <row r="303" spans="1:28">
      <c r="A303" s="1"/>
      <c r="B303" s="1"/>
      <c r="C303" s="1"/>
      <c r="D303" s="1"/>
      <c r="E303" s="1"/>
      <c r="F303" s="2"/>
      <c r="G303" s="2"/>
      <c r="H303" s="2"/>
      <c r="I303" s="2"/>
      <c r="J303" s="2"/>
      <c r="K303" s="1"/>
      <c r="L303" s="1"/>
      <c r="M303" s="1"/>
      <c r="N303" s="1"/>
      <c r="O303" s="1"/>
      <c r="P303" s="1"/>
      <c r="Q303" s="1"/>
      <c r="R303" s="1"/>
      <c r="S303" s="3"/>
      <c r="T303" s="3"/>
      <c r="U303" s="4"/>
      <c r="V303" s="4"/>
      <c r="W303" s="4"/>
      <c r="X303" s="4"/>
      <c r="Y303" s="4"/>
      <c r="Z303" s="4"/>
      <c r="AA303" s="4"/>
      <c r="AB303" s="4"/>
    </row>
    <row r="304" spans="1:28">
      <c r="A304" s="1"/>
      <c r="B304" s="1"/>
      <c r="C304" s="1"/>
      <c r="D304" s="1"/>
      <c r="E304" s="1"/>
      <c r="F304" s="2"/>
      <c r="G304" s="2"/>
      <c r="H304" s="2"/>
      <c r="I304" s="2"/>
      <c r="J304" s="2"/>
      <c r="K304" s="1"/>
      <c r="L304" s="1"/>
      <c r="M304" s="1"/>
      <c r="N304" s="1"/>
      <c r="O304" s="1"/>
      <c r="P304" s="1"/>
      <c r="Q304" s="1"/>
      <c r="R304" s="1"/>
      <c r="S304" s="3"/>
      <c r="T304" s="3"/>
      <c r="U304" s="4"/>
      <c r="V304" s="4"/>
      <c r="W304" s="4"/>
      <c r="X304" s="4"/>
      <c r="Y304" s="4"/>
      <c r="Z304" s="4"/>
      <c r="AA304" s="4"/>
      <c r="AB304" s="4"/>
    </row>
    <row r="305" spans="1:28">
      <c r="A305" s="1"/>
      <c r="B305" s="1"/>
      <c r="C305" s="1"/>
      <c r="D305" s="1"/>
      <c r="E305" s="1"/>
      <c r="F305" s="2"/>
      <c r="G305" s="2"/>
      <c r="H305" s="2"/>
      <c r="I305" s="2"/>
      <c r="J305" s="2"/>
      <c r="K305" s="1"/>
      <c r="L305" s="1"/>
      <c r="M305" s="1"/>
      <c r="N305" s="1"/>
      <c r="O305" s="1"/>
      <c r="P305" s="1"/>
      <c r="Q305" s="1"/>
      <c r="R305" s="1"/>
      <c r="S305" s="3"/>
      <c r="T305" s="3"/>
      <c r="U305" s="4"/>
      <c r="V305" s="4"/>
      <c r="W305" s="4"/>
      <c r="X305" s="4"/>
      <c r="Y305" s="4"/>
      <c r="Z305" s="4"/>
      <c r="AA305" s="4"/>
      <c r="AB305" s="4"/>
    </row>
    <row r="306" spans="1:28">
      <c r="A306" s="1"/>
      <c r="B306" s="1"/>
      <c r="C306" s="1"/>
      <c r="D306" s="1"/>
      <c r="E306" s="1"/>
      <c r="F306" s="2"/>
      <c r="G306" s="2"/>
      <c r="H306" s="2"/>
      <c r="I306" s="2"/>
      <c r="J306" s="2"/>
      <c r="K306" s="1"/>
      <c r="L306" s="1"/>
      <c r="M306" s="1"/>
      <c r="N306" s="1"/>
      <c r="O306" s="1"/>
      <c r="P306" s="1"/>
      <c r="Q306" s="1"/>
      <c r="R306" s="1"/>
      <c r="S306" s="3"/>
      <c r="T306" s="3"/>
      <c r="U306" s="4"/>
      <c r="V306" s="4"/>
      <c r="W306" s="4"/>
      <c r="X306" s="4"/>
      <c r="Y306" s="4"/>
      <c r="Z306" s="4"/>
      <c r="AA306" s="4"/>
      <c r="AB306" s="4"/>
    </row>
    <row r="307" spans="1:28">
      <c r="A307" s="1"/>
      <c r="B307" s="1"/>
      <c r="C307" s="1"/>
      <c r="D307" s="1"/>
      <c r="E307" s="1"/>
      <c r="F307" s="2"/>
      <c r="G307" s="2"/>
      <c r="H307" s="2"/>
      <c r="I307" s="2"/>
      <c r="J307" s="2"/>
      <c r="K307" s="1"/>
      <c r="L307" s="1"/>
      <c r="M307" s="1"/>
      <c r="N307" s="1"/>
      <c r="O307" s="1"/>
      <c r="P307" s="1"/>
      <c r="Q307" s="1"/>
      <c r="R307" s="1"/>
      <c r="S307" s="3"/>
      <c r="T307" s="3"/>
      <c r="U307" s="4"/>
      <c r="V307" s="4"/>
      <c r="W307" s="4"/>
      <c r="X307" s="4"/>
      <c r="Y307" s="4"/>
      <c r="Z307" s="4"/>
      <c r="AA307" s="4"/>
      <c r="AB307" s="4"/>
    </row>
    <row r="308" spans="1:28">
      <c r="A308" s="1"/>
      <c r="B308" s="1"/>
      <c r="C308" s="1"/>
      <c r="D308" s="1"/>
      <c r="E308" s="1"/>
      <c r="F308" s="2"/>
      <c r="G308" s="2"/>
      <c r="H308" s="2"/>
      <c r="I308" s="2"/>
      <c r="J308" s="2"/>
      <c r="K308" s="1"/>
      <c r="L308" s="1"/>
      <c r="M308" s="1"/>
      <c r="N308" s="1"/>
      <c r="O308" s="1"/>
      <c r="P308" s="1"/>
      <c r="Q308" s="1"/>
      <c r="R308" s="1"/>
      <c r="S308" s="3"/>
      <c r="T308" s="3"/>
      <c r="U308" s="4"/>
      <c r="V308" s="4"/>
      <c r="W308" s="4"/>
      <c r="X308" s="4"/>
      <c r="Y308" s="4"/>
      <c r="Z308" s="4"/>
      <c r="AA308" s="4"/>
      <c r="AB308" s="4"/>
    </row>
    <row r="309" spans="1:28">
      <c r="A309" s="1"/>
      <c r="B309" s="1"/>
      <c r="C309" s="1"/>
      <c r="D309" s="1"/>
      <c r="E309" s="1"/>
      <c r="F309" s="2"/>
      <c r="G309" s="2"/>
      <c r="H309" s="2"/>
      <c r="I309" s="2"/>
      <c r="J309" s="2"/>
      <c r="K309" s="1"/>
      <c r="L309" s="1"/>
      <c r="M309" s="1"/>
      <c r="N309" s="1"/>
      <c r="O309" s="1"/>
      <c r="P309" s="1"/>
      <c r="Q309" s="1"/>
      <c r="R309" s="1"/>
      <c r="S309" s="3"/>
      <c r="T309" s="3"/>
      <c r="U309" s="4"/>
      <c r="V309" s="4"/>
      <c r="W309" s="4"/>
      <c r="X309" s="4"/>
      <c r="Y309" s="4"/>
      <c r="Z309" s="4"/>
      <c r="AA309" s="4"/>
      <c r="AB309" s="4"/>
    </row>
    <row r="310" spans="1:28">
      <c r="A310" s="1"/>
      <c r="B310" s="1"/>
      <c r="C310" s="1"/>
      <c r="D310" s="1"/>
      <c r="E310" s="1"/>
      <c r="F310" s="2"/>
      <c r="G310" s="2"/>
      <c r="H310" s="2"/>
      <c r="I310" s="2"/>
      <c r="J310" s="2"/>
      <c r="K310" s="1"/>
      <c r="L310" s="1"/>
      <c r="M310" s="1"/>
      <c r="N310" s="1"/>
      <c r="O310" s="1"/>
      <c r="P310" s="1"/>
      <c r="Q310" s="1"/>
      <c r="R310" s="1"/>
      <c r="S310" s="3"/>
      <c r="T310" s="3"/>
      <c r="U310" s="4"/>
      <c r="V310" s="4"/>
      <c r="W310" s="4"/>
      <c r="X310" s="4"/>
      <c r="Y310" s="4"/>
      <c r="Z310" s="4"/>
      <c r="AA310" s="4"/>
      <c r="AB310" s="4"/>
    </row>
    <row r="311" spans="1:28">
      <c r="A311" s="1"/>
      <c r="B311" s="1"/>
      <c r="C311" s="1"/>
      <c r="D311" s="1"/>
      <c r="E311" s="1"/>
      <c r="F311" s="2"/>
      <c r="G311" s="2"/>
      <c r="H311" s="2"/>
      <c r="I311" s="2"/>
      <c r="J311" s="2"/>
      <c r="K311" s="1"/>
      <c r="L311" s="1"/>
      <c r="M311" s="1"/>
      <c r="N311" s="1"/>
      <c r="O311" s="1"/>
      <c r="P311" s="1"/>
      <c r="Q311" s="1"/>
      <c r="R311" s="1"/>
      <c r="S311" s="3"/>
      <c r="T311" s="3"/>
      <c r="U311" s="4"/>
      <c r="V311" s="4"/>
      <c r="W311" s="4"/>
      <c r="X311" s="4"/>
      <c r="Y311" s="4"/>
      <c r="Z311" s="4"/>
      <c r="AA311" s="4"/>
      <c r="AB311" s="4"/>
    </row>
    <row r="312" spans="1:28">
      <c r="A312" s="1"/>
      <c r="B312" s="1"/>
      <c r="C312" s="1"/>
      <c r="D312" s="1"/>
      <c r="E312" s="1"/>
      <c r="F312" s="2"/>
      <c r="G312" s="2"/>
      <c r="H312" s="2"/>
      <c r="I312" s="2"/>
      <c r="J312" s="2"/>
      <c r="K312" s="1"/>
      <c r="L312" s="1"/>
      <c r="M312" s="1"/>
      <c r="N312" s="1"/>
      <c r="O312" s="1"/>
      <c r="P312" s="1"/>
      <c r="Q312" s="1"/>
      <c r="R312" s="1"/>
      <c r="S312" s="3"/>
      <c r="T312" s="3"/>
      <c r="U312" s="4"/>
      <c r="V312" s="4"/>
      <c r="W312" s="4"/>
      <c r="X312" s="4"/>
      <c r="Y312" s="4"/>
      <c r="Z312" s="4"/>
      <c r="AA312" s="4"/>
      <c r="AB312" s="4"/>
    </row>
    <row r="313" spans="1:28">
      <c r="A313" s="1"/>
      <c r="B313" s="1"/>
      <c r="C313" s="1"/>
      <c r="D313" s="1"/>
      <c r="E313" s="1"/>
      <c r="F313" s="2"/>
      <c r="G313" s="2"/>
      <c r="H313" s="2"/>
      <c r="I313" s="2"/>
      <c r="J313" s="2"/>
      <c r="K313" s="1"/>
      <c r="L313" s="1"/>
      <c r="M313" s="1"/>
      <c r="N313" s="1"/>
      <c r="O313" s="1"/>
      <c r="P313" s="1"/>
      <c r="Q313" s="1"/>
      <c r="R313" s="1"/>
      <c r="S313" s="3"/>
      <c r="T313" s="3"/>
      <c r="U313" s="4"/>
      <c r="V313" s="4"/>
      <c r="W313" s="4"/>
      <c r="X313" s="4"/>
      <c r="Y313" s="4"/>
      <c r="Z313" s="4"/>
      <c r="AA313" s="4"/>
      <c r="AB313" s="4"/>
    </row>
    <row r="314" spans="1:28">
      <c r="A314" s="1"/>
      <c r="B314" s="1"/>
      <c r="C314" s="1"/>
      <c r="D314" s="1"/>
      <c r="E314" s="1"/>
      <c r="F314" s="2"/>
      <c r="G314" s="2"/>
      <c r="H314" s="2"/>
      <c r="I314" s="2"/>
      <c r="J314" s="2"/>
      <c r="K314" s="1"/>
      <c r="L314" s="1"/>
      <c r="M314" s="1"/>
      <c r="N314" s="1"/>
      <c r="O314" s="1"/>
      <c r="P314" s="1"/>
      <c r="Q314" s="1"/>
      <c r="R314" s="1"/>
      <c r="S314" s="3"/>
      <c r="T314" s="3"/>
      <c r="U314" s="4"/>
      <c r="V314" s="4"/>
      <c r="W314" s="4"/>
      <c r="X314" s="4"/>
      <c r="Y314" s="4"/>
      <c r="Z314" s="4"/>
      <c r="AA314" s="4"/>
      <c r="AB314" s="4"/>
    </row>
    <row r="315" spans="1:28">
      <c r="A315" s="1"/>
      <c r="B315" s="1"/>
      <c r="C315" s="1"/>
      <c r="D315" s="1"/>
      <c r="E315" s="1"/>
      <c r="F315" s="2"/>
      <c r="G315" s="2"/>
      <c r="H315" s="2"/>
      <c r="I315" s="2"/>
      <c r="J315" s="2"/>
      <c r="K315" s="1"/>
      <c r="L315" s="1"/>
      <c r="M315" s="1"/>
      <c r="N315" s="1"/>
      <c r="O315" s="1"/>
      <c r="P315" s="1"/>
      <c r="Q315" s="1"/>
      <c r="R315" s="1"/>
      <c r="S315" s="3"/>
      <c r="T315" s="3"/>
      <c r="U315" s="4"/>
      <c r="V315" s="4"/>
      <c r="W315" s="4"/>
      <c r="X315" s="4"/>
      <c r="Y315" s="4"/>
      <c r="Z315" s="4"/>
      <c r="AA315" s="4"/>
      <c r="AB315" s="4"/>
    </row>
    <row r="316" spans="1:28">
      <c r="A316" s="1"/>
      <c r="B316" s="1"/>
      <c r="C316" s="1"/>
      <c r="D316" s="1"/>
      <c r="E316" s="1"/>
      <c r="F316" s="2"/>
      <c r="G316" s="2"/>
      <c r="H316" s="2"/>
      <c r="I316" s="2"/>
      <c r="J316" s="2"/>
      <c r="K316" s="1"/>
      <c r="L316" s="1"/>
      <c r="M316" s="1"/>
      <c r="N316" s="1"/>
      <c r="O316" s="1"/>
      <c r="P316" s="1"/>
      <c r="Q316" s="1"/>
      <c r="R316" s="1"/>
      <c r="S316" s="3"/>
      <c r="T316" s="3"/>
      <c r="U316" s="4"/>
      <c r="V316" s="4"/>
      <c r="W316" s="4"/>
      <c r="X316" s="4"/>
      <c r="Y316" s="4"/>
      <c r="Z316" s="4"/>
      <c r="AA316" s="4"/>
      <c r="AB316" s="4"/>
    </row>
    <row r="317" spans="1:28">
      <c r="A317" s="1"/>
      <c r="B317" s="1"/>
      <c r="C317" s="1"/>
      <c r="D317" s="1"/>
      <c r="E317" s="1"/>
      <c r="F317" s="2"/>
      <c r="G317" s="2"/>
      <c r="H317" s="2"/>
      <c r="I317" s="2"/>
      <c r="J317" s="2"/>
      <c r="K317" s="1"/>
      <c r="L317" s="1"/>
      <c r="M317" s="1"/>
      <c r="N317" s="1"/>
      <c r="O317" s="1"/>
      <c r="P317" s="1"/>
      <c r="Q317" s="1"/>
      <c r="R317" s="1"/>
      <c r="S317" s="3"/>
      <c r="T317" s="3"/>
      <c r="U317" s="4"/>
      <c r="V317" s="4"/>
      <c r="W317" s="4"/>
      <c r="X317" s="4"/>
      <c r="Y317" s="4"/>
      <c r="Z317" s="4"/>
      <c r="AA317" s="4"/>
      <c r="AB317" s="4"/>
    </row>
    <row r="318" spans="1:28">
      <c r="A318" s="1"/>
      <c r="B318" s="1"/>
      <c r="C318" s="1"/>
      <c r="D318" s="1"/>
      <c r="E318" s="1"/>
      <c r="F318" s="2"/>
      <c r="G318" s="2"/>
      <c r="H318" s="2"/>
      <c r="I318" s="2"/>
      <c r="J318" s="2"/>
      <c r="K318" s="1"/>
      <c r="L318" s="1"/>
      <c r="M318" s="1"/>
      <c r="N318" s="1"/>
      <c r="O318" s="1"/>
      <c r="P318" s="1"/>
      <c r="Q318" s="1"/>
      <c r="R318" s="1"/>
      <c r="S318" s="3"/>
      <c r="T318" s="3"/>
      <c r="U318" s="4"/>
      <c r="V318" s="4"/>
      <c r="W318" s="4"/>
      <c r="X318" s="4"/>
      <c r="Y318" s="4"/>
      <c r="Z318" s="4"/>
      <c r="AA318" s="4"/>
      <c r="AB318" s="4"/>
    </row>
    <row r="319" spans="1:28">
      <c r="A319" s="1"/>
      <c r="B319" s="1"/>
      <c r="C319" s="1"/>
      <c r="D319" s="1"/>
      <c r="E319" s="1"/>
      <c r="F319" s="2"/>
      <c r="G319" s="2"/>
      <c r="H319" s="2"/>
      <c r="I319" s="2"/>
      <c r="J319" s="2"/>
      <c r="K319" s="1"/>
      <c r="L319" s="1"/>
      <c r="M319" s="1"/>
      <c r="N319" s="1"/>
      <c r="O319" s="1"/>
      <c r="P319" s="1"/>
      <c r="Q319" s="1"/>
      <c r="R319" s="1"/>
      <c r="S319" s="3"/>
      <c r="T319" s="3"/>
      <c r="U319" s="4"/>
      <c r="V319" s="4"/>
      <c r="W319" s="4"/>
      <c r="X319" s="4"/>
      <c r="Y319" s="4"/>
      <c r="Z319" s="4"/>
      <c r="AA319" s="4"/>
      <c r="AB319" s="4"/>
    </row>
    <row r="320" spans="1:28">
      <c r="A320" s="1"/>
      <c r="B320" s="1"/>
      <c r="C320" s="1"/>
      <c r="D320" s="1"/>
      <c r="E320" s="1"/>
      <c r="F320" s="2"/>
      <c r="G320" s="2"/>
      <c r="H320" s="2"/>
      <c r="I320" s="2"/>
      <c r="J320" s="2"/>
      <c r="K320" s="1"/>
      <c r="L320" s="1"/>
      <c r="M320" s="1"/>
      <c r="N320" s="1"/>
      <c r="O320" s="1"/>
      <c r="P320" s="1"/>
      <c r="Q320" s="1"/>
      <c r="R320" s="1"/>
      <c r="S320" s="3"/>
      <c r="T320" s="3"/>
      <c r="U320" s="4"/>
      <c r="V320" s="4"/>
      <c r="W320" s="4"/>
      <c r="X320" s="4"/>
      <c r="Y320" s="4"/>
      <c r="Z320" s="4"/>
      <c r="AA320" s="4"/>
      <c r="AB320" s="4"/>
    </row>
    <row r="321" spans="1:28">
      <c r="A321" s="1"/>
      <c r="B321" s="1"/>
      <c r="C321" s="1"/>
      <c r="D321" s="1"/>
      <c r="E321" s="1"/>
      <c r="F321" s="2"/>
      <c r="G321" s="2"/>
      <c r="H321" s="2"/>
      <c r="I321" s="2"/>
      <c r="J321" s="2"/>
      <c r="K321" s="1"/>
      <c r="L321" s="1"/>
      <c r="M321" s="1"/>
      <c r="N321" s="1"/>
      <c r="O321" s="1"/>
      <c r="P321" s="1"/>
      <c r="Q321" s="1"/>
      <c r="R321" s="1"/>
      <c r="S321" s="3"/>
      <c r="T321" s="3"/>
      <c r="U321" s="4"/>
      <c r="V321" s="4"/>
      <c r="W321" s="4"/>
      <c r="X321" s="4"/>
      <c r="Y321" s="4"/>
      <c r="Z321" s="4"/>
      <c r="AA321" s="4"/>
      <c r="AB321" s="4"/>
    </row>
    <row r="322" spans="1:28">
      <c r="A322" s="1"/>
      <c r="B322" s="1"/>
      <c r="C322" s="1"/>
      <c r="D322" s="1"/>
      <c r="E322" s="1"/>
      <c r="F322" s="2"/>
      <c r="G322" s="2"/>
      <c r="H322" s="2"/>
      <c r="I322" s="2"/>
      <c r="J322" s="2"/>
      <c r="K322" s="1"/>
      <c r="L322" s="1"/>
      <c r="M322" s="1"/>
      <c r="N322" s="1"/>
      <c r="O322" s="1"/>
      <c r="P322" s="1"/>
      <c r="Q322" s="1"/>
      <c r="R322" s="1"/>
      <c r="S322" s="3"/>
      <c r="T322" s="3"/>
      <c r="U322" s="4"/>
      <c r="V322" s="4"/>
      <c r="W322" s="4"/>
      <c r="X322" s="4"/>
      <c r="Y322" s="4"/>
      <c r="Z322" s="4"/>
      <c r="AA322" s="4"/>
      <c r="AB322" s="4"/>
    </row>
    <row r="323" spans="1:28">
      <c r="A323" s="1"/>
      <c r="B323" s="1"/>
      <c r="C323" s="1"/>
      <c r="D323" s="1"/>
      <c r="E323" s="1"/>
      <c r="F323" s="2"/>
      <c r="G323" s="2"/>
      <c r="H323" s="2"/>
      <c r="I323" s="2"/>
      <c r="J323" s="2"/>
      <c r="K323" s="1"/>
      <c r="L323" s="1"/>
      <c r="M323" s="1"/>
      <c r="N323" s="1"/>
      <c r="O323" s="1"/>
      <c r="P323" s="1"/>
      <c r="Q323" s="1"/>
      <c r="R323" s="1"/>
      <c r="S323" s="3"/>
      <c r="T323" s="3"/>
      <c r="U323" s="4"/>
      <c r="V323" s="4"/>
      <c r="W323" s="4"/>
      <c r="X323" s="4"/>
      <c r="Y323" s="4"/>
      <c r="Z323" s="4"/>
      <c r="AA323" s="4"/>
      <c r="AB323" s="4"/>
    </row>
    <row r="324" spans="1:28">
      <c r="A324" s="1"/>
      <c r="B324" s="1"/>
      <c r="C324" s="1"/>
      <c r="D324" s="1"/>
      <c r="E324" s="1"/>
      <c r="F324" s="2"/>
      <c r="G324" s="2"/>
      <c r="H324" s="2"/>
      <c r="I324" s="2"/>
      <c r="J324" s="2"/>
      <c r="K324" s="1"/>
      <c r="L324" s="1"/>
      <c r="M324" s="1"/>
      <c r="N324" s="1"/>
      <c r="O324" s="1"/>
      <c r="P324" s="1"/>
      <c r="Q324" s="1"/>
      <c r="R324" s="1"/>
      <c r="S324" s="3"/>
      <c r="T324" s="3"/>
      <c r="U324" s="4"/>
      <c r="V324" s="4"/>
      <c r="W324" s="4"/>
      <c r="X324" s="4"/>
      <c r="Y324" s="4"/>
      <c r="Z324" s="4"/>
      <c r="AA324" s="4"/>
      <c r="AB324" s="4"/>
    </row>
    <row r="325" spans="1:28">
      <c r="A325" s="1"/>
      <c r="B325" s="1"/>
      <c r="C325" s="1"/>
      <c r="D325" s="1"/>
      <c r="E325" s="1"/>
      <c r="F325" s="2"/>
      <c r="G325" s="2"/>
      <c r="H325" s="2"/>
      <c r="I325" s="2"/>
      <c r="J325" s="2"/>
      <c r="K325" s="1"/>
      <c r="L325" s="1"/>
      <c r="M325" s="1"/>
      <c r="N325" s="1"/>
      <c r="O325" s="1"/>
      <c r="P325" s="1"/>
      <c r="Q325" s="1"/>
      <c r="R325" s="1"/>
      <c r="S325" s="3"/>
      <c r="T325" s="3"/>
      <c r="U325" s="4"/>
      <c r="V325" s="4"/>
      <c r="W325" s="4"/>
      <c r="X325" s="4"/>
      <c r="Y325" s="4"/>
      <c r="Z325" s="4"/>
      <c r="AA325" s="4"/>
      <c r="AB325" s="4"/>
    </row>
    <row r="326" spans="1:28">
      <c r="A326" s="1"/>
      <c r="B326" s="1"/>
      <c r="C326" s="1"/>
      <c r="D326" s="1"/>
      <c r="E326" s="1"/>
      <c r="F326" s="2"/>
      <c r="G326" s="2"/>
      <c r="H326" s="2"/>
      <c r="I326" s="2"/>
      <c r="J326" s="2"/>
      <c r="K326" s="1"/>
      <c r="L326" s="1"/>
      <c r="M326" s="1"/>
      <c r="N326" s="1"/>
      <c r="O326" s="1"/>
      <c r="P326" s="1"/>
      <c r="Q326" s="1"/>
      <c r="R326" s="1"/>
      <c r="S326" s="3"/>
      <c r="T326" s="3"/>
      <c r="U326" s="4"/>
      <c r="V326" s="4"/>
      <c r="W326" s="4"/>
      <c r="X326" s="4"/>
      <c r="Y326" s="4"/>
      <c r="Z326" s="4"/>
      <c r="AA326" s="4"/>
      <c r="AB326" s="4"/>
    </row>
    <row r="327" spans="1:28">
      <c r="A327" s="1"/>
      <c r="B327" s="1"/>
      <c r="C327" s="1"/>
      <c r="D327" s="1"/>
      <c r="E327" s="1"/>
      <c r="F327" s="2"/>
      <c r="G327" s="2"/>
      <c r="H327" s="2"/>
      <c r="I327" s="2"/>
      <c r="J327" s="2"/>
      <c r="K327" s="1"/>
      <c r="L327" s="1"/>
      <c r="M327" s="1"/>
      <c r="N327" s="1"/>
      <c r="O327" s="1"/>
      <c r="P327" s="1"/>
      <c r="Q327" s="1"/>
      <c r="R327" s="1"/>
      <c r="S327" s="3"/>
      <c r="T327" s="3"/>
      <c r="U327" s="4"/>
      <c r="V327" s="4"/>
      <c r="W327" s="4"/>
      <c r="X327" s="4"/>
      <c r="Y327" s="4"/>
      <c r="Z327" s="4"/>
      <c r="AA327" s="4"/>
      <c r="AB327" s="4"/>
    </row>
    <row r="328" spans="1:28">
      <c r="A328" s="1"/>
      <c r="B328" s="1"/>
      <c r="C328" s="1"/>
      <c r="D328" s="1"/>
      <c r="E328" s="1"/>
      <c r="F328" s="2"/>
      <c r="G328" s="2"/>
      <c r="H328" s="2"/>
      <c r="I328" s="2"/>
      <c r="J328" s="2"/>
      <c r="K328" s="1"/>
      <c r="L328" s="1"/>
      <c r="M328" s="1"/>
      <c r="N328" s="1"/>
      <c r="O328" s="1"/>
      <c r="P328" s="1"/>
      <c r="Q328" s="1"/>
      <c r="R328" s="1"/>
      <c r="S328" s="3"/>
      <c r="T328" s="3"/>
      <c r="U328" s="4"/>
      <c r="V328" s="4"/>
      <c r="W328" s="4"/>
      <c r="X328" s="4"/>
      <c r="Y328" s="4"/>
      <c r="Z328" s="4"/>
      <c r="AA328" s="4"/>
      <c r="AB328" s="4"/>
    </row>
    <row r="329" spans="1:28">
      <c r="A329" s="1"/>
      <c r="B329" s="1"/>
      <c r="C329" s="1"/>
      <c r="D329" s="1"/>
      <c r="E329" s="1"/>
      <c r="F329" s="2"/>
      <c r="G329" s="2"/>
      <c r="H329" s="2"/>
      <c r="I329" s="2"/>
      <c r="J329" s="2"/>
      <c r="K329" s="1"/>
      <c r="L329" s="1"/>
      <c r="M329" s="1"/>
      <c r="N329" s="1"/>
      <c r="O329" s="1"/>
      <c r="P329" s="1"/>
      <c r="Q329" s="1"/>
      <c r="R329" s="1"/>
      <c r="S329" s="3"/>
      <c r="T329" s="3"/>
      <c r="U329" s="4"/>
      <c r="V329" s="4"/>
      <c r="W329" s="4"/>
      <c r="X329" s="4"/>
      <c r="Y329" s="4"/>
      <c r="Z329" s="4"/>
      <c r="AA329" s="4"/>
      <c r="AB329" s="4"/>
    </row>
    <row r="330" spans="1:28">
      <c r="A330" s="1"/>
      <c r="B330" s="1"/>
      <c r="C330" s="1"/>
      <c r="D330" s="1"/>
      <c r="E330" s="1"/>
      <c r="F330" s="2"/>
      <c r="G330" s="2"/>
      <c r="H330" s="2"/>
      <c r="I330" s="2"/>
      <c r="J330" s="2"/>
      <c r="K330" s="1"/>
      <c r="L330" s="1"/>
      <c r="M330" s="1"/>
      <c r="N330" s="1"/>
      <c r="O330" s="1"/>
      <c r="P330" s="1"/>
      <c r="Q330" s="1"/>
      <c r="R330" s="1"/>
      <c r="S330" s="3"/>
      <c r="T330" s="3"/>
      <c r="U330" s="4"/>
      <c r="V330" s="4"/>
      <c r="W330" s="4"/>
      <c r="X330" s="4"/>
      <c r="Y330" s="4"/>
      <c r="Z330" s="4"/>
      <c r="AA330" s="4"/>
      <c r="AB330" s="4"/>
    </row>
    <row r="331" spans="1:28">
      <c r="A331" s="1"/>
      <c r="B331" s="1"/>
      <c r="C331" s="1"/>
      <c r="D331" s="1"/>
      <c r="E331" s="1"/>
      <c r="F331" s="2"/>
      <c r="G331" s="2"/>
      <c r="H331" s="2"/>
      <c r="I331" s="2"/>
      <c r="J331" s="2"/>
      <c r="K331" s="1"/>
      <c r="L331" s="1"/>
      <c r="M331" s="1"/>
      <c r="N331" s="1"/>
      <c r="O331" s="1"/>
      <c r="P331" s="1"/>
      <c r="Q331" s="1"/>
      <c r="R331" s="1"/>
      <c r="S331" s="3"/>
      <c r="T331" s="3"/>
      <c r="U331" s="4"/>
      <c r="V331" s="4"/>
      <c r="W331" s="4"/>
      <c r="X331" s="4"/>
      <c r="Y331" s="4"/>
      <c r="Z331" s="4"/>
      <c r="AA331" s="4"/>
      <c r="AB331" s="4"/>
    </row>
    <row r="332" spans="1:28">
      <c r="A332" s="1"/>
      <c r="B332" s="1"/>
      <c r="C332" s="1"/>
      <c r="D332" s="1"/>
      <c r="E332" s="1"/>
      <c r="F332" s="2"/>
      <c r="G332" s="2"/>
      <c r="H332" s="2"/>
      <c r="I332" s="2"/>
      <c r="J332" s="2"/>
      <c r="K332" s="1"/>
      <c r="L332" s="1"/>
      <c r="M332" s="1"/>
      <c r="N332" s="1"/>
      <c r="O332" s="1"/>
      <c r="P332" s="1"/>
      <c r="Q332" s="1"/>
      <c r="R332" s="1"/>
      <c r="S332" s="3"/>
      <c r="T332" s="3"/>
      <c r="U332" s="4"/>
      <c r="V332" s="4"/>
      <c r="W332" s="4"/>
      <c r="X332" s="4"/>
      <c r="Y332" s="4"/>
      <c r="Z332" s="4"/>
      <c r="AA332" s="4"/>
      <c r="AB332" s="4"/>
    </row>
    <row r="333" spans="1:28">
      <c r="A333" s="1"/>
      <c r="B333" s="1"/>
      <c r="C333" s="1"/>
      <c r="D333" s="1"/>
      <c r="E333" s="1"/>
      <c r="F333" s="2"/>
      <c r="G333" s="2"/>
      <c r="H333" s="2"/>
      <c r="I333" s="2"/>
      <c r="J333" s="2"/>
      <c r="K333" s="1"/>
      <c r="L333" s="1"/>
      <c r="M333" s="1"/>
      <c r="N333" s="1"/>
      <c r="O333" s="1"/>
      <c r="P333" s="1"/>
      <c r="Q333" s="1"/>
      <c r="R333" s="1"/>
      <c r="S333" s="3"/>
      <c r="T333" s="3"/>
      <c r="U333" s="4"/>
      <c r="V333" s="4"/>
      <c r="W333" s="4"/>
      <c r="X333" s="4"/>
      <c r="Y333" s="4"/>
      <c r="Z333" s="4"/>
      <c r="AA333" s="4"/>
      <c r="AB333" s="4"/>
    </row>
    <row r="334" spans="1:28">
      <c r="A334" s="1"/>
      <c r="B334" s="1"/>
      <c r="C334" s="1"/>
      <c r="D334" s="1"/>
      <c r="E334" s="1"/>
      <c r="F334" s="2"/>
      <c r="G334" s="2"/>
      <c r="H334" s="2"/>
      <c r="I334" s="2"/>
      <c r="J334" s="2"/>
      <c r="K334" s="1"/>
      <c r="L334" s="1"/>
      <c r="M334" s="1"/>
      <c r="N334" s="1"/>
      <c r="O334" s="1"/>
      <c r="P334" s="1"/>
      <c r="Q334" s="1"/>
      <c r="R334" s="1"/>
      <c r="S334" s="3"/>
      <c r="T334" s="3"/>
      <c r="U334" s="4"/>
      <c r="V334" s="4"/>
      <c r="W334" s="4"/>
      <c r="X334" s="4"/>
      <c r="Y334" s="4"/>
      <c r="Z334" s="4"/>
      <c r="AA334" s="4"/>
      <c r="AB334" s="4"/>
    </row>
    <row r="335" spans="1:28">
      <c r="A335" s="1"/>
      <c r="B335" s="1"/>
      <c r="C335" s="1"/>
      <c r="D335" s="1"/>
      <c r="E335" s="1"/>
      <c r="F335" s="2"/>
      <c r="G335" s="2"/>
      <c r="H335" s="2"/>
      <c r="I335" s="2"/>
      <c r="J335" s="2"/>
      <c r="K335" s="1"/>
      <c r="L335" s="1"/>
      <c r="M335" s="1"/>
      <c r="N335" s="1"/>
      <c r="O335" s="1"/>
      <c r="P335" s="1"/>
      <c r="Q335" s="1"/>
      <c r="R335" s="1"/>
      <c r="S335" s="3"/>
      <c r="T335" s="3"/>
      <c r="U335" s="4"/>
      <c r="V335" s="4"/>
      <c r="W335" s="4"/>
      <c r="X335" s="4"/>
      <c r="Y335" s="4"/>
      <c r="Z335" s="4"/>
      <c r="AA335" s="4"/>
      <c r="AB335" s="4"/>
    </row>
    <row r="336" spans="1:28">
      <c r="A336" s="1"/>
      <c r="B336" s="1"/>
      <c r="C336" s="1"/>
      <c r="D336" s="1"/>
      <c r="E336" s="1"/>
      <c r="F336" s="2"/>
      <c r="G336" s="2"/>
      <c r="H336" s="2"/>
      <c r="I336" s="2"/>
      <c r="J336" s="2"/>
      <c r="K336" s="1"/>
      <c r="L336" s="1"/>
      <c r="M336" s="1"/>
      <c r="N336" s="1"/>
      <c r="O336" s="1"/>
      <c r="P336" s="1"/>
      <c r="Q336" s="1"/>
      <c r="R336" s="1"/>
      <c r="S336" s="3"/>
      <c r="T336" s="3"/>
      <c r="U336" s="4"/>
      <c r="V336" s="4"/>
      <c r="W336" s="4"/>
      <c r="X336" s="4"/>
      <c r="Y336" s="4"/>
      <c r="Z336" s="4"/>
      <c r="AA336" s="4"/>
      <c r="AB336" s="4"/>
    </row>
    <row r="337" spans="1:28">
      <c r="A337" s="1"/>
      <c r="B337" s="1"/>
      <c r="C337" s="1"/>
      <c r="D337" s="1"/>
      <c r="E337" s="1"/>
      <c r="F337" s="2"/>
      <c r="G337" s="2"/>
      <c r="H337" s="2"/>
      <c r="I337" s="2"/>
      <c r="J337" s="2"/>
      <c r="K337" s="1"/>
      <c r="L337" s="1"/>
      <c r="M337" s="1"/>
      <c r="N337" s="1"/>
      <c r="O337" s="1"/>
      <c r="P337" s="1"/>
      <c r="Q337" s="1"/>
      <c r="R337" s="1"/>
      <c r="S337" s="3"/>
      <c r="T337" s="3"/>
      <c r="U337" s="4"/>
      <c r="V337" s="4"/>
      <c r="W337" s="4"/>
      <c r="X337" s="4"/>
      <c r="Y337" s="4"/>
      <c r="Z337" s="4"/>
      <c r="AA337" s="4"/>
      <c r="AB337" s="4"/>
    </row>
    <row r="338" spans="1:28">
      <c r="A338" s="1"/>
      <c r="B338" s="1"/>
      <c r="C338" s="1"/>
      <c r="D338" s="1"/>
      <c r="E338" s="1"/>
      <c r="F338" s="2"/>
      <c r="G338" s="2"/>
      <c r="H338" s="2"/>
      <c r="I338" s="2"/>
      <c r="J338" s="2"/>
      <c r="K338" s="1"/>
      <c r="L338" s="1"/>
      <c r="M338" s="1"/>
      <c r="N338" s="1"/>
      <c r="O338" s="1"/>
      <c r="P338" s="1"/>
      <c r="Q338" s="1"/>
      <c r="R338" s="1"/>
      <c r="S338" s="3"/>
      <c r="T338" s="3"/>
      <c r="U338" s="4"/>
      <c r="V338" s="4"/>
      <c r="W338" s="4"/>
      <c r="X338" s="4"/>
      <c r="Y338" s="4"/>
      <c r="Z338" s="4"/>
      <c r="AA338" s="4"/>
      <c r="AB338" s="4"/>
    </row>
    <row r="339" spans="1:28">
      <c r="A339" s="1"/>
      <c r="B339" s="1"/>
      <c r="C339" s="1"/>
      <c r="D339" s="1"/>
      <c r="E339" s="1"/>
      <c r="F339" s="2"/>
      <c r="G339" s="2"/>
      <c r="H339" s="2"/>
      <c r="I339" s="2"/>
      <c r="J339" s="2"/>
      <c r="K339" s="1"/>
      <c r="L339" s="1"/>
      <c r="M339" s="1"/>
      <c r="N339" s="1"/>
      <c r="O339" s="1"/>
      <c r="P339" s="1"/>
      <c r="Q339" s="1"/>
      <c r="R339" s="1"/>
      <c r="S339" s="3"/>
      <c r="T339" s="3"/>
      <c r="U339" s="4"/>
      <c r="V339" s="4"/>
      <c r="W339" s="4"/>
      <c r="X339" s="4"/>
      <c r="Y339" s="4"/>
      <c r="Z339" s="4"/>
      <c r="AA339" s="4"/>
      <c r="AB339" s="4"/>
    </row>
    <row r="340" spans="1:28">
      <c r="A340" s="1"/>
      <c r="B340" s="1"/>
      <c r="C340" s="1"/>
      <c r="D340" s="1"/>
      <c r="E340" s="1"/>
      <c r="F340" s="2"/>
      <c r="G340" s="2"/>
      <c r="H340" s="2"/>
      <c r="I340" s="2"/>
      <c r="J340" s="2"/>
      <c r="K340" s="1"/>
      <c r="L340" s="1"/>
      <c r="M340" s="1"/>
      <c r="N340" s="1"/>
      <c r="O340" s="1"/>
      <c r="P340" s="1"/>
      <c r="Q340" s="1"/>
      <c r="R340" s="1"/>
      <c r="S340" s="3"/>
      <c r="T340" s="3"/>
      <c r="U340" s="4"/>
      <c r="V340" s="4"/>
      <c r="W340" s="4"/>
      <c r="X340" s="4"/>
      <c r="Y340" s="4"/>
      <c r="Z340" s="4"/>
      <c r="AA340" s="4"/>
      <c r="AB340" s="4"/>
    </row>
    <row r="341" spans="1:28">
      <c r="A341" s="1"/>
      <c r="B341" s="1"/>
      <c r="C341" s="1"/>
      <c r="D341" s="1"/>
      <c r="E341" s="1"/>
      <c r="F341" s="2"/>
      <c r="G341" s="2"/>
      <c r="H341" s="2"/>
      <c r="I341" s="2"/>
      <c r="J341" s="2"/>
      <c r="K341" s="1"/>
      <c r="L341" s="1"/>
      <c r="M341" s="1"/>
      <c r="N341" s="1"/>
      <c r="O341" s="1"/>
      <c r="P341" s="1"/>
      <c r="Q341" s="1"/>
      <c r="R341" s="1"/>
      <c r="S341" s="3"/>
      <c r="T341" s="3"/>
      <c r="U341" s="4"/>
      <c r="V341" s="4"/>
      <c r="W341" s="4"/>
      <c r="X341" s="4"/>
      <c r="Y341" s="4"/>
      <c r="Z341" s="4"/>
      <c r="AA341" s="4"/>
      <c r="AB341" s="4"/>
    </row>
    <row r="342" spans="1:28">
      <c r="A342" s="1"/>
      <c r="B342" s="1"/>
      <c r="C342" s="1"/>
      <c r="D342" s="1"/>
      <c r="E342" s="1"/>
      <c r="F342" s="2"/>
      <c r="G342" s="2"/>
      <c r="H342" s="2"/>
      <c r="I342" s="2"/>
      <c r="J342" s="2"/>
      <c r="K342" s="1"/>
      <c r="L342" s="1"/>
      <c r="M342" s="1"/>
      <c r="N342" s="1"/>
      <c r="O342" s="1"/>
      <c r="P342" s="1"/>
      <c r="Q342" s="1"/>
      <c r="R342" s="1"/>
      <c r="S342" s="3"/>
      <c r="T342" s="3"/>
      <c r="U342" s="4"/>
      <c r="V342" s="4"/>
      <c r="W342" s="4"/>
      <c r="X342" s="4"/>
      <c r="Y342" s="4"/>
      <c r="Z342" s="4"/>
      <c r="AA342" s="4"/>
      <c r="AB342" s="4"/>
    </row>
    <row r="343" spans="1:28">
      <c r="A343" s="1"/>
      <c r="B343" s="1"/>
      <c r="C343" s="1"/>
      <c r="D343" s="1"/>
      <c r="E343" s="1"/>
      <c r="F343" s="2"/>
      <c r="G343" s="2"/>
      <c r="H343" s="2"/>
      <c r="I343" s="2"/>
      <c r="J343" s="2"/>
      <c r="K343" s="1"/>
      <c r="L343" s="1"/>
      <c r="M343" s="1"/>
      <c r="N343" s="1"/>
      <c r="O343" s="1"/>
      <c r="P343" s="1"/>
      <c r="Q343" s="1"/>
      <c r="R343" s="1"/>
      <c r="S343" s="3"/>
      <c r="T343" s="3"/>
      <c r="U343" s="4"/>
      <c r="V343" s="4"/>
      <c r="W343" s="4"/>
      <c r="X343" s="4"/>
      <c r="Y343" s="4"/>
      <c r="Z343" s="4"/>
      <c r="AA343" s="4"/>
      <c r="AB343" s="4"/>
    </row>
    <row r="344" spans="1:28">
      <c r="A344" s="1"/>
      <c r="B344" s="1"/>
      <c r="C344" s="1"/>
      <c r="D344" s="1"/>
      <c r="E344" s="1"/>
      <c r="F344" s="2"/>
      <c r="G344" s="2"/>
      <c r="H344" s="2"/>
      <c r="I344" s="2"/>
      <c r="J344" s="2"/>
      <c r="K344" s="1"/>
      <c r="L344" s="1"/>
      <c r="M344" s="1"/>
      <c r="N344" s="1"/>
      <c r="O344" s="1"/>
      <c r="P344" s="1"/>
      <c r="Q344" s="1"/>
      <c r="R344" s="1"/>
      <c r="S344" s="3"/>
      <c r="T344" s="3"/>
      <c r="U344" s="4"/>
      <c r="V344" s="4"/>
      <c r="W344" s="4"/>
      <c r="X344" s="4"/>
      <c r="Y344" s="4"/>
      <c r="Z344" s="4"/>
      <c r="AA344" s="4"/>
      <c r="AB344" s="4"/>
    </row>
    <row r="345" spans="1:28">
      <c r="A345" s="1"/>
      <c r="B345" s="1"/>
      <c r="C345" s="1"/>
      <c r="D345" s="1"/>
      <c r="E345" s="1"/>
      <c r="F345" s="2"/>
      <c r="G345" s="2"/>
      <c r="H345" s="2"/>
      <c r="I345" s="2"/>
      <c r="J345" s="2"/>
      <c r="K345" s="1"/>
      <c r="L345" s="1"/>
      <c r="M345" s="1"/>
      <c r="N345" s="1"/>
      <c r="O345" s="1"/>
      <c r="P345" s="1"/>
      <c r="Q345" s="1"/>
      <c r="R345" s="1"/>
      <c r="S345" s="3"/>
      <c r="T345" s="3"/>
      <c r="U345" s="4"/>
      <c r="V345" s="4"/>
      <c r="W345" s="4"/>
      <c r="X345" s="4"/>
      <c r="Y345" s="4"/>
      <c r="Z345" s="4"/>
      <c r="AA345" s="4"/>
      <c r="AB345" s="4"/>
    </row>
    <row r="346" spans="1:28">
      <c r="A346" s="1"/>
      <c r="B346" s="1"/>
      <c r="C346" s="1"/>
      <c r="D346" s="1"/>
      <c r="E346" s="1"/>
      <c r="F346" s="2"/>
      <c r="G346" s="2"/>
      <c r="H346" s="2"/>
      <c r="I346" s="2"/>
      <c r="J346" s="2"/>
      <c r="K346" s="1"/>
      <c r="L346" s="1"/>
      <c r="M346" s="1"/>
      <c r="N346" s="1"/>
      <c r="O346" s="1"/>
      <c r="P346" s="1"/>
      <c r="Q346" s="1"/>
      <c r="R346" s="1"/>
      <c r="S346" s="3"/>
      <c r="T346" s="3"/>
      <c r="U346" s="4"/>
      <c r="V346" s="4"/>
      <c r="W346" s="4"/>
      <c r="X346" s="4"/>
      <c r="Y346" s="4"/>
      <c r="Z346" s="4"/>
      <c r="AA346" s="4"/>
      <c r="AB346" s="4"/>
    </row>
    <row r="347" spans="1:28">
      <c r="A347" s="1"/>
      <c r="B347" s="1"/>
      <c r="C347" s="1"/>
      <c r="D347" s="1"/>
      <c r="E347" s="1"/>
      <c r="F347" s="2"/>
      <c r="G347" s="2"/>
      <c r="H347" s="2"/>
      <c r="I347" s="2"/>
      <c r="J347" s="2"/>
      <c r="K347" s="1"/>
      <c r="L347" s="1"/>
      <c r="M347" s="1"/>
      <c r="N347" s="1"/>
      <c r="O347" s="1"/>
      <c r="P347" s="1"/>
      <c r="Q347" s="1"/>
      <c r="R347" s="1"/>
      <c r="S347" s="3"/>
      <c r="T347" s="3"/>
      <c r="U347" s="4"/>
      <c r="V347" s="4"/>
      <c r="W347" s="4"/>
      <c r="X347" s="4"/>
      <c r="Y347" s="4"/>
      <c r="Z347" s="4"/>
      <c r="AA347" s="4"/>
      <c r="AB347" s="4"/>
    </row>
    <row r="348" spans="1:28">
      <c r="A348" s="1"/>
      <c r="B348" s="1"/>
      <c r="C348" s="1"/>
      <c r="D348" s="1"/>
      <c r="E348" s="1"/>
      <c r="F348" s="2"/>
      <c r="G348" s="2"/>
      <c r="H348" s="2"/>
      <c r="I348" s="2"/>
      <c r="J348" s="2"/>
      <c r="K348" s="1"/>
      <c r="L348" s="1"/>
      <c r="M348" s="1"/>
      <c r="N348" s="1"/>
      <c r="O348" s="1"/>
      <c r="P348" s="1"/>
      <c r="Q348" s="1"/>
      <c r="R348" s="1"/>
      <c r="S348" s="3"/>
      <c r="T348" s="3"/>
      <c r="U348" s="4"/>
      <c r="V348" s="4"/>
      <c r="W348" s="4"/>
      <c r="X348" s="4"/>
      <c r="Y348" s="4"/>
      <c r="Z348" s="4"/>
      <c r="AA348" s="4"/>
      <c r="AB348" s="4"/>
    </row>
    <row r="349" spans="1:28">
      <c r="A349" s="1"/>
      <c r="B349" s="1"/>
      <c r="C349" s="1"/>
      <c r="D349" s="1"/>
      <c r="E349" s="1"/>
      <c r="F349" s="2"/>
      <c r="G349" s="2"/>
      <c r="H349" s="2"/>
      <c r="I349" s="2"/>
      <c r="J349" s="2"/>
      <c r="K349" s="1"/>
      <c r="L349" s="1"/>
      <c r="M349" s="1"/>
      <c r="N349" s="1"/>
      <c r="O349" s="1"/>
      <c r="P349" s="1"/>
      <c r="Q349" s="1"/>
      <c r="R349" s="1"/>
      <c r="S349" s="3"/>
      <c r="T349" s="3"/>
      <c r="U349" s="4"/>
      <c r="V349" s="4"/>
      <c r="W349" s="4"/>
      <c r="X349" s="4"/>
      <c r="Y349" s="4"/>
      <c r="Z349" s="4"/>
      <c r="AA349" s="4"/>
      <c r="AB349" s="4"/>
    </row>
    <row r="350" spans="1:28">
      <c r="A350" s="1"/>
      <c r="B350" s="1"/>
      <c r="C350" s="1"/>
      <c r="D350" s="1"/>
      <c r="E350" s="1"/>
      <c r="F350" s="2"/>
      <c r="G350" s="2"/>
      <c r="H350" s="2"/>
      <c r="I350" s="2"/>
      <c r="J350" s="2"/>
      <c r="K350" s="1"/>
      <c r="L350" s="1"/>
      <c r="M350" s="1"/>
      <c r="N350" s="1"/>
      <c r="O350" s="1"/>
      <c r="P350" s="1"/>
      <c r="Q350" s="1"/>
      <c r="R350" s="1"/>
      <c r="S350" s="3"/>
      <c r="T350" s="3"/>
      <c r="U350" s="4"/>
      <c r="V350" s="4"/>
      <c r="W350" s="4"/>
      <c r="X350" s="4"/>
      <c r="Y350" s="4"/>
      <c r="Z350" s="4"/>
      <c r="AA350" s="4"/>
      <c r="AB350" s="4"/>
    </row>
    <row r="351" spans="1:28">
      <c r="A351" s="1"/>
      <c r="B351" s="1"/>
      <c r="C351" s="1"/>
      <c r="D351" s="1"/>
      <c r="E351" s="1"/>
      <c r="F351" s="2"/>
      <c r="G351" s="2"/>
      <c r="H351" s="2"/>
      <c r="I351" s="2"/>
      <c r="J351" s="2"/>
      <c r="K351" s="1"/>
      <c r="L351" s="1"/>
      <c r="M351" s="1"/>
      <c r="N351" s="1"/>
      <c r="O351" s="1"/>
      <c r="P351" s="1"/>
      <c r="Q351" s="1"/>
      <c r="R351" s="1"/>
      <c r="S351" s="3"/>
      <c r="T351" s="3"/>
      <c r="U351" s="4"/>
      <c r="V351" s="4"/>
      <c r="W351" s="4"/>
      <c r="X351" s="4"/>
      <c r="Y351" s="4"/>
      <c r="Z351" s="4"/>
      <c r="AA351" s="4"/>
      <c r="AB351" s="4"/>
    </row>
    <row r="352" spans="1:28">
      <c r="A352" s="1"/>
      <c r="B352" s="1"/>
      <c r="C352" s="1"/>
      <c r="D352" s="1"/>
      <c r="E352" s="1"/>
      <c r="F352" s="2"/>
      <c r="G352" s="2"/>
      <c r="H352" s="2"/>
      <c r="I352" s="2"/>
      <c r="J352" s="2"/>
      <c r="K352" s="1"/>
      <c r="L352" s="1"/>
      <c r="M352" s="1"/>
      <c r="N352" s="1"/>
      <c r="O352" s="1"/>
      <c r="P352" s="1"/>
      <c r="Q352" s="1"/>
      <c r="R352" s="1"/>
      <c r="S352" s="3"/>
      <c r="T352" s="3"/>
      <c r="U352" s="4"/>
      <c r="V352" s="4"/>
      <c r="W352" s="4"/>
      <c r="X352" s="4"/>
      <c r="Y352" s="4"/>
      <c r="Z352" s="4"/>
      <c r="AA352" s="4"/>
      <c r="AB352" s="4"/>
    </row>
    <row r="353" spans="1:28">
      <c r="A353" s="1"/>
      <c r="B353" s="1"/>
      <c r="C353" s="1"/>
      <c r="D353" s="1"/>
      <c r="E353" s="1"/>
      <c r="F353" s="2"/>
      <c r="G353" s="2"/>
      <c r="H353" s="2"/>
      <c r="I353" s="2"/>
      <c r="J353" s="2"/>
      <c r="K353" s="1"/>
      <c r="L353" s="1"/>
      <c r="M353" s="1"/>
      <c r="N353" s="1"/>
      <c r="O353" s="1"/>
      <c r="P353" s="1"/>
      <c r="Q353" s="1"/>
      <c r="R353" s="1"/>
      <c r="S353" s="3"/>
      <c r="T353" s="3"/>
      <c r="U353" s="4"/>
      <c r="V353" s="4"/>
      <c r="W353" s="4"/>
      <c r="X353" s="4"/>
      <c r="Y353" s="4"/>
      <c r="Z353" s="4"/>
      <c r="AA353" s="4"/>
      <c r="AB353" s="4"/>
    </row>
    <row r="354" spans="1:28">
      <c r="A354" s="1"/>
      <c r="B354" s="1"/>
      <c r="C354" s="1"/>
      <c r="D354" s="1"/>
      <c r="E354" s="1"/>
      <c r="F354" s="2"/>
      <c r="G354" s="2"/>
      <c r="H354" s="2"/>
      <c r="I354" s="2"/>
      <c r="J354" s="2"/>
      <c r="K354" s="1"/>
      <c r="L354" s="1"/>
      <c r="M354" s="1"/>
      <c r="N354" s="1"/>
      <c r="O354" s="1"/>
      <c r="P354" s="1"/>
      <c r="Q354" s="1"/>
      <c r="R354" s="1"/>
      <c r="S354" s="3"/>
      <c r="T354" s="3"/>
      <c r="U354" s="4"/>
      <c r="V354" s="4"/>
      <c r="W354" s="4"/>
      <c r="X354" s="4"/>
      <c r="Y354" s="4"/>
      <c r="Z354" s="4"/>
      <c r="AA354" s="4"/>
      <c r="AB354" s="4"/>
    </row>
    <row r="355" spans="1:28">
      <c r="A355" s="1"/>
      <c r="B355" s="1"/>
      <c r="C355" s="1"/>
      <c r="D355" s="1"/>
      <c r="E355" s="1"/>
      <c r="F355" s="2"/>
      <c r="G355" s="2"/>
      <c r="H355" s="2"/>
      <c r="I355" s="2"/>
      <c r="J355" s="2"/>
      <c r="K355" s="1"/>
      <c r="L355" s="1"/>
      <c r="M355" s="1"/>
      <c r="N355" s="1"/>
      <c r="O355" s="1"/>
      <c r="P355" s="1"/>
      <c r="Q355" s="1"/>
      <c r="R355" s="1"/>
      <c r="S355" s="3"/>
      <c r="T355" s="3"/>
      <c r="U355" s="4"/>
      <c r="V355" s="4"/>
      <c r="W355" s="4"/>
      <c r="X355" s="4"/>
      <c r="Y355" s="4"/>
      <c r="Z355" s="4"/>
      <c r="AA355" s="4"/>
      <c r="AB355" s="4"/>
    </row>
    <row r="356" spans="1:28">
      <c r="A356" s="1"/>
      <c r="B356" s="1"/>
      <c r="C356" s="1"/>
      <c r="D356" s="1"/>
      <c r="E356" s="1"/>
      <c r="F356" s="2"/>
      <c r="G356" s="2"/>
      <c r="H356" s="2"/>
      <c r="I356" s="2"/>
      <c r="J356" s="2"/>
      <c r="K356" s="1"/>
      <c r="L356" s="1"/>
      <c r="M356" s="1"/>
      <c r="N356" s="1"/>
      <c r="O356" s="1"/>
      <c r="P356" s="1"/>
      <c r="Q356" s="1"/>
      <c r="R356" s="1"/>
      <c r="S356" s="3"/>
      <c r="T356" s="3"/>
      <c r="U356" s="4"/>
      <c r="V356" s="4"/>
      <c r="W356" s="4"/>
      <c r="X356" s="4"/>
      <c r="Y356" s="4"/>
      <c r="Z356" s="4"/>
      <c r="AA356" s="4"/>
      <c r="AB356" s="4"/>
    </row>
    <row r="357" spans="1:28">
      <c r="A357" s="1"/>
      <c r="B357" s="1"/>
      <c r="C357" s="1"/>
      <c r="D357" s="1"/>
      <c r="E357" s="1"/>
      <c r="F357" s="2"/>
      <c r="G357" s="2"/>
      <c r="H357" s="2"/>
      <c r="I357" s="2"/>
      <c r="J357" s="2"/>
      <c r="K357" s="1"/>
      <c r="L357" s="1"/>
      <c r="M357" s="1"/>
      <c r="N357" s="1"/>
      <c r="O357" s="1"/>
      <c r="P357" s="1"/>
      <c r="Q357" s="1"/>
      <c r="R357" s="1"/>
      <c r="S357" s="3"/>
      <c r="T357" s="3"/>
      <c r="U357" s="4"/>
      <c r="V357" s="4"/>
      <c r="W357" s="4"/>
      <c r="X357" s="4"/>
      <c r="Y357" s="4"/>
      <c r="Z357" s="4"/>
      <c r="AA357" s="4"/>
      <c r="AB357" s="4"/>
    </row>
    <row r="358" spans="1:28">
      <c r="A358" s="1"/>
      <c r="B358" s="1"/>
      <c r="C358" s="1"/>
      <c r="D358" s="1"/>
      <c r="E358" s="1"/>
      <c r="F358" s="2"/>
      <c r="G358" s="2"/>
      <c r="H358" s="2"/>
      <c r="I358" s="2"/>
      <c r="J358" s="2"/>
      <c r="K358" s="1"/>
      <c r="L358" s="1"/>
      <c r="M358" s="1"/>
      <c r="N358" s="1"/>
      <c r="O358" s="1"/>
      <c r="P358" s="1"/>
      <c r="Q358" s="1"/>
      <c r="R358" s="1"/>
      <c r="S358" s="3"/>
      <c r="T358" s="3"/>
      <c r="U358" s="4"/>
      <c r="V358" s="4"/>
      <c r="W358" s="4"/>
      <c r="X358" s="4"/>
      <c r="Y358" s="4"/>
      <c r="Z358" s="4"/>
      <c r="AA358" s="4"/>
      <c r="AB358" s="4"/>
    </row>
    <row r="359" spans="1:28">
      <c r="A359" s="1"/>
      <c r="B359" s="1"/>
      <c r="C359" s="1"/>
      <c r="D359" s="1"/>
      <c r="E359" s="1"/>
      <c r="F359" s="2"/>
      <c r="G359" s="2"/>
      <c r="H359" s="2"/>
      <c r="I359" s="2"/>
      <c r="J359" s="2"/>
      <c r="K359" s="1"/>
      <c r="L359" s="1"/>
      <c r="M359" s="1"/>
      <c r="N359" s="1"/>
      <c r="O359" s="1"/>
      <c r="P359" s="1"/>
      <c r="Q359" s="1"/>
      <c r="R359" s="1"/>
      <c r="S359" s="3"/>
      <c r="T359" s="3"/>
      <c r="U359" s="4"/>
      <c r="V359" s="4"/>
      <c r="W359" s="4"/>
      <c r="X359" s="4"/>
      <c r="Y359" s="4"/>
      <c r="Z359" s="4"/>
      <c r="AA359" s="4"/>
      <c r="AB359" s="4"/>
    </row>
    <row r="360" spans="1:28">
      <c r="A360" s="1"/>
      <c r="B360" s="1"/>
      <c r="C360" s="1"/>
      <c r="D360" s="1"/>
      <c r="E360" s="1"/>
      <c r="F360" s="2"/>
      <c r="G360" s="2"/>
      <c r="H360" s="2"/>
      <c r="I360" s="2"/>
      <c r="J360" s="2"/>
      <c r="K360" s="1"/>
      <c r="L360" s="1"/>
      <c r="M360" s="1"/>
      <c r="N360" s="1"/>
      <c r="O360" s="1"/>
      <c r="P360" s="1"/>
      <c r="Q360" s="1"/>
      <c r="R360" s="1"/>
      <c r="S360" s="3"/>
      <c r="T360" s="3"/>
      <c r="U360" s="4"/>
      <c r="V360" s="4"/>
      <c r="W360" s="4"/>
      <c r="X360" s="4"/>
      <c r="Y360" s="4"/>
      <c r="Z360" s="4"/>
      <c r="AA360" s="4"/>
      <c r="AB360" s="4"/>
    </row>
    <row r="361" spans="1:28">
      <c r="A361" s="1"/>
      <c r="B361" s="1"/>
      <c r="C361" s="1"/>
      <c r="D361" s="1"/>
      <c r="E361" s="1"/>
      <c r="F361" s="2"/>
      <c r="G361" s="2"/>
      <c r="H361" s="2"/>
      <c r="I361" s="2"/>
      <c r="J361" s="2"/>
      <c r="K361" s="1"/>
      <c r="L361" s="1"/>
      <c r="M361" s="1"/>
      <c r="N361" s="1"/>
      <c r="O361" s="1"/>
      <c r="P361" s="1"/>
      <c r="Q361" s="1"/>
      <c r="R361" s="1"/>
      <c r="S361" s="3"/>
      <c r="T361" s="3"/>
      <c r="U361" s="4"/>
      <c r="V361" s="4"/>
      <c r="W361" s="4"/>
      <c r="X361" s="4"/>
      <c r="Y361" s="4"/>
      <c r="Z361" s="4"/>
      <c r="AA361" s="4"/>
      <c r="AB361" s="4"/>
    </row>
    <row r="362" spans="1:28">
      <c r="A362" s="1"/>
      <c r="B362" s="1"/>
      <c r="C362" s="1"/>
      <c r="D362" s="1"/>
      <c r="E362" s="1"/>
      <c r="F362" s="2"/>
      <c r="G362" s="2"/>
      <c r="H362" s="2"/>
      <c r="I362" s="2"/>
      <c r="J362" s="2"/>
      <c r="K362" s="1"/>
      <c r="L362" s="1"/>
      <c r="M362" s="1"/>
      <c r="N362" s="1"/>
      <c r="O362" s="1"/>
      <c r="P362" s="1"/>
      <c r="Q362" s="1"/>
      <c r="R362" s="1"/>
      <c r="S362" s="3"/>
      <c r="T362" s="3"/>
      <c r="U362" s="4"/>
      <c r="V362" s="4"/>
      <c r="W362" s="4"/>
      <c r="X362" s="4"/>
      <c r="Y362" s="4"/>
      <c r="Z362" s="4"/>
      <c r="AA362" s="4"/>
      <c r="AB362" s="4"/>
    </row>
    <row r="363" spans="1:28">
      <c r="A363" s="1"/>
      <c r="B363" s="1"/>
      <c r="C363" s="1"/>
      <c r="D363" s="1"/>
      <c r="E363" s="1"/>
      <c r="F363" s="2"/>
      <c r="G363" s="2"/>
      <c r="H363" s="2"/>
      <c r="I363" s="2"/>
      <c r="J363" s="2"/>
      <c r="K363" s="1"/>
      <c r="L363" s="1"/>
      <c r="M363" s="1"/>
      <c r="N363" s="1"/>
      <c r="O363" s="1"/>
      <c r="P363" s="1"/>
      <c r="Q363" s="1"/>
      <c r="R363" s="1"/>
      <c r="S363" s="3"/>
      <c r="T363" s="3"/>
      <c r="U363" s="4"/>
      <c r="V363" s="4"/>
      <c r="W363" s="4"/>
      <c r="X363" s="4"/>
      <c r="Y363" s="4"/>
      <c r="Z363" s="4"/>
      <c r="AA363" s="4"/>
      <c r="AB363" s="4"/>
    </row>
    <row r="364" spans="1:28">
      <c r="A364" s="1"/>
      <c r="B364" s="1"/>
      <c r="C364" s="1"/>
      <c r="D364" s="1"/>
      <c r="E364" s="1"/>
      <c r="F364" s="2"/>
      <c r="G364" s="2"/>
      <c r="H364" s="2"/>
      <c r="I364" s="2"/>
      <c r="J364" s="2"/>
      <c r="K364" s="1"/>
      <c r="L364" s="1"/>
      <c r="M364" s="1"/>
      <c r="N364" s="1"/>
      <c r="O364" s="1"/>
      <c r="P364" s="1"/>
      <c r="Q364" s="1"/>
      <c r="R364" s="1"/>
      <c r="S364" s="3"/>
      <c r="T364" s="3"/>
      <c r="U364" s="4"/>
      <c r="V364" s="4"/>
      <c r="W364" s="4"/>
      <c r="X364" s="4"/>
      <c r="Y364" s="4"/>
      <c r="Z364" s="4"/>
      <c r="AA364" s="4"/>
      <c r="AB364" s="4"/>
    </row>
    <row r="365" spans="1:28">
      <c r="A365" s="1"/>
      <c r="B365" s="1"/>
      <c r="C365" s="1"/>
      <c r="D365" s="1"/>
      <c r="E365" s="1"/>
      <c r="F365" s="2"/>
      <c r="G365" s="2"/>
      <c r="H365" s="2"/>
      <c r="I365" s="2"/>
      <c r="J365" s="2"/>
      <c r="K365" s="1"/>
      <c r="L365" s="1"/>
      <c r="M365" s="1"/>
      <c r="N365" s="1"/>
      <c r="O365" s="1"/>
      <c r="P365" s="1"/>
      <c r="Q365" s="1"/>
      <c r="R365" s="1"/>
      <c r="S365" s="3"/>
      <c r="T365" s="3"/>
      <c r="U365" s="4"/>
      <c r="V365" s="4"/>
      <c r="W365" s="4"/>
      <c r="X365" s="4"/>
      <c r="Y365" s="4"/>
      <c r="Z365" s="4"/>
      <c r="AA365" s="4"/>
      <c r="AB365" s="4"/>
    </row>
    <row r="366" spans="1:28">
      <c r="A366" s="1"/>
      <c r="B366" s="1"/>
      <c r="C366" s="1"/>
      <c r="D366" s="1"/>
      <c r="E366" s="1"/>
      <c r="F366" s="2"/>
      <c r="G366" s="2"/>
      <c r="H366" s="2"/>
      <c r="I366" s="2"/>
      <c r="J366" s="2"/>
      <c r="K366" s="1"/>
      <c r="L366" s="1"/>
      <c r="M366" s="1"/>
      <c r="N366" s="1"/>
      <c r="O366" s="1"/>
      <c r="P366" s="1"/>
      <c r="Q366" s="1"/>
      <c r="R366" s="1"/>
      <c r="S366" s="3"/>
      <c r="T366" s="3"/>
      <c r="U366" s="4"/>
      <c r="V366" s="4"/>
      <c r="W366" s="4"/>
      <c r="X366" s="4"/>
      <c r="Y366" s="4"/>
      <c r="Z366" s="4"/>
      <c r="AA366" s="4"/>
      <c r="AB366" s="4"/>
    </row>
    <row r="367" spans="1:28">
      <c r="A367" s="1"/>
      <c r="B367" s="1"/>
      <c r="C367" s="1"/>
      <c r="D367" s="1"/>
      <c r="E367" s="1"/>
      <c r="F367" s="2"/>
      <c r="G367" s="2"/>
      <c r="H367" s="2"/>
      <c r="I367" s="2"/>
      <c r="J367" s="2"/>
      <c r="K367" s="1"/>
      <c r="L367" s="1"/>
      <c r="M367" s="1"/>
      <c r="N367" s="1"/>
      <c r="O367" s="1"/>
      <c r="P367" s="1"/>
      <c r="Q367" s="1"/>
      <c r="R367" s="1"/>
      <c r="S367" s="3"/>
      <c r="T367" s="3"/>
      <c r="U367" s="4"/>
      <c r="V367" s="4"/>
      <c r="W367" s="4"/>
      <c r="X367" s="4"/>
      <c r="Y367" s="4"/>
      <c r="Z367" s="4"/>
      <c r="AA367" s="4"/>
      <c r="AB367" s="4"/>
    </row>
    <row r="368" spans="1:28">
      <c r="A368" s="1"/>
      <c r="B368" s="1"/>
      <c r="C368" s="1"/>
      <c r="D368" s="1"/>
      <c r="E368" s="1"/>
      <c r="F368" s="2"/>
      <c r="G368" s="2"/>
      <c r="H368" s="2"/>
      <c r="I368" s="2"/>
      <c r="J368" s="2"/>
      <c r="K368" s="1"/>
      <c r="L368" s="1"/>
      <c r="M368" s="1"/>
      <c r="N368" s="1"/>
      <c r="O368" s="1"/>
      <c r="P368" s="1"/>
      <c r="Q368" s="1"/>
      <c r="R368" s="1"/>
      <c r="S368" s="3"/>
      <c r="T368" s="3"/>
      <c r="U368" s="4"/>
      <c r="V368" s="4"/>
      <c r="W368" s="4"/>
      <c r="X368" s="4"/>
      <c r="Y368" s="4"/>
      <c r="Z368" s="4"/>
      <c r="AA368" s="4"/>
      <c r="AB368" s="4"/>
    </row>
    <row r="369" spans="1:28">
      <c r="A369" s="1"/>
      <c r="B369" s="1"/>
      <c r="C369" s="1"/>
      <c r="D369" s="1"/>
      <c r="E369" s="1"/>
      <c r="F369" s="2"/>
      <c r="G369" s="2"/>
      <c r="H369" s="2"/>
      <c r="I369" s="2"/>
      <c r="J369" s="2"/>
      <c r="K369" s="1"/>
      <c r="L369" s="1"/>
      <c r="M369" s="1"/>
      <c r="N369" s="1"/>
      <c r="O369" s="1"/>
      <c r="P369" s="1"/>
      <c r="Q369" s="1"/>
      <c r="R369" s="1"/>
      <c r="S369" s="3"/>
      <c r="T369" s="3"/>
      <c r="U369" s="4"/>
      <c r="V369" s="4"/>
      <c r="W369" s="4"/>
      <c r="X369" s="4"/>
      <c r="Y369" s="4"/>
      <c r="Z369" s="4"/>
      <c r="AA369" s="4"/>
      <c r="AB369" s="4"/>
    </row>
    <row r="370" spans="1:28">
      <c r="A370" s="1"/>
      <c r="B370" s="1"/>
      <c r="C370" s="1"/>
      <c r="D370" s="1"/>
      <c r="E370" s="1"/>
      <c r="F370" s="2"/>
      <c r="G370" s="2"/>
      <c r="H370" s="2"/>
      <c r="I370" s="2"/>
      <c r="J370" s="2"/>
      <c r="K370" s="1"/>
      <c r="L370" s="1"/>
      <c r="M370" s="1"/>
      <c r="N370" s="1"/>
      <c r="O370" s="1"/>
      <c r="P370" s="1"/>
      <c r="Q370" s="1"/>
      <c r="R370" s="1"/>
      <c r="S370" s="3"/>
      <c r="T370" s="3"/>
      <c r="U370" s="4"/>
      <c r="V370" s="4"/>
      <c r="W370" s="4"/>
      <c r="X370" s="4"/>
      <c r="Y370" s="4"/>
      <c r="Z370" s="4"/>
      <c r="AA370" s="4"/>
      <c r="AB370" s="4"/>
    </row>
    <row r="371" spans="1:28">
      <c r="A371" s="1"/>
      <c r="B371" s="1"/>
      <c r="C371" s="1"/>
      <c r="D371" s="1"/>
      <c r="E371" s="1"/>
      <c r="F371" s="2"/>
      <c r="G371" s="2"/>
      <c r="H371" s="2"/>
      <c r="I371" s="2"/>
      <c r="J371" s="2"/>
      <c r="K371" s="1"/>
      <c r="L371" s="1"/>
      <c r="M371" s="1"/>
      <c r="N371" s="1"/>
      <c r="O371" s="1"/>
      <c r="P371" s="1"/>
      <c r="Q371" s="1"/>
      <c r="R371" s="1"/>
      <c r="S371" s="3"/>
      <c r="T371" s="3"/>
      <c r="U371" s="4"/>
      <c r="V371" s="4"/>
      <c r="W371" s="4"/>
      <c r="X371" s="4"/>
      <c r="Y371" s="4"/>
      <c r="Z371" s="4"/>
      <c r="AA371" s="4"/>
      <c r="AB371" s="4"/>
    </row>
    <row r="372" spans="1:28">
      <c r="A372" s="1"/>
      <c r="B372" s="1"/>
      <c r="C372" s="1"/>
      <c r="D372" s="1"/>
      <c r="E372" s="1"/>
      <c r="F372" s="2"/>
      <c r="G372" s="2"/>
      <c r="H372" s="2"/>
      <c r="I372" s="2"/>
      <c r="J372" s="2"/>
      <c r="K372" s="1"/>
      <c r="L372" s="1"/>
      <c r="M372" s="1"/>
      <c r="N372" s="1"/>
      <c r="O372" s="1"/>
      <c r="P372" s="1"/>
      <c r="Q372" s="1"/>
      <c r="R372" s="1"/>
      <c r="S372" s="3"/>
      <c r="T372" s="3"/>
      <c r="U372" s="4"/>
      <c r="V372" s="4"/>
      <c r="W372" s="4"/>
      <c r="X372" s="4"/>
      <c r="Y372" s="4"/>
      <c r="Z372" s="4"/>
      <c r="AA372" s="4"/>
      <c r="AB372" s="4"/>
    </row>
    <row r="373" spans="1:28">
      <c r="A373" s="1"/>
      <c r="B373" s="1"/>
      <c r="C373" s="1"/>
      <c r="D373" s="1"/>
      <c r="E373" s="1"/>
      <c r="F373" s="2"/>
      <c r="G373" s="2"/>
      <c r="H373" s="2"/>
      <c r="I373" s="2"/>
      <c r="J373" s="2"/>
      <c r="K373" s="1"/>
      <c r="L373" s="1"/>
      <c r="M373" s="1"/>
      <c r="N373" s="1"/>
      <c r="O373" s="1"/>
      <c r="P373" s="1"/>
      <c r="Q373" s="1"/>
      <c r="R373" s="1"/>
      <c r="S373" s="3"/>
      <c r="T373" s="3"/>
      <c r="U373" s="4"/>
      <c r="V373" s="4"/>
      <c r="W373" s="4"/>
      <c r="X373" s="4"/>
      <c r="Y373" s="4"/>
      <c r="Z373" s="4"/>
      <c r="AA373" s="4"/>
      <c r="AB373" s="4"/>
    </row>
    <row r="374" spans="1:28">
      <c r="A374" s="1"/>
      <c r="B374" s="1"/>
      <c r="C374" s="1"/>
      <c r="D374" s="1"/>
      <c r="E374" s="1"/>
      <c r="F374" s="2"/>
      <c r="G374" s="2"/>
      <c r="H374" s="2"/>
      <c r="I374" s="2"/>
      <c r="J374" s="2"/>
      <c r="K374" s="1"/>
      <c r="L374" s="1"/>
      <c r="M374" s="1"/>
      <c r="N374" s="1"/>
      <c r="O374" s="1"/>
      <c r="P374" s="1"/>
      <c r="Q374" s="1"/>
      <c r="R374" s="1"/>
      <c r="S374" s="3"/>
      <c r="T374" s="3"/>
      <c r="U374" s="4"/>
      <c r="V374" s="4"/>
      <c r="W374" s="4"/>
      <c r="X374" s="4"/>
      <c r="Y374" s="4"/>
      <c r="Z374" s="4"/>
      <c r="AA374" s="4"/>
      <c r="AB374" s="4"/>
    </row>
    <row r="375" spans="1:28">
      <c r="A375" s="1"/>
      <c r="B375" s="1"/>
      <c r="C375" s="1"/>
      <c r="D375" s="1"/>
      <c r="E375" s="1"/>
      <c r="F375" s="2"/>
      <c r="G375" s="2"/>
      <c r="H375" s="2"/>
      <c r="I375" s="2"/>
      <c r="J375" s="2"/>
      <c r="K375" s="1"/>
      <c r="L375" s="1"/>
      <c r="M375" s="1"/>
      <c r="N375" s="1"/>
      <c r="O375" s="1"/>
      <c r="P375" s="1"/>
      <c r="Q375" s="1"/>
      <c r="R375" s="1"/>
      <c r="S375" s="3"/>
      <c r="T375" s="3"/>
      <c r="U375" s="4"/>
      <c r="V375" s="4"/>
      <c r="W375" s="4"/>
      <c r="X375" s="4"/>
      <c r="Y375" s="4"/>
      <c r="Z375" s="4"/>
      <c r="AA375" s="4"/>
      <c r="AB375" s="4"/>
    </row>
    <row r="376" spans="1:28">
      <c r="A376" s="1"/>
      <c r="B376" s="1"/>
      <c r="C376" s="1"/>
      <c r="D376" s="1"/>
      <c r="E376" s="1"/>
      <c r="F376" s="2"/>
      <c r="G376" s="2"/>
      <c r="H376" s="2"/>
      <c r="I376" s="2"/>
      <c r="J376" s="2"/>
      <c r="K376" s="1"/>
      <c r="L376" s="1"/>
      <c r="M376" s="1"/>
      <c r="N376" s="1"/>
      <c r="O376" s="1"/>
      <c r="P376" s="1"/>
      <c r="Q376" s="1"/>
      <c r="R376" s="1"/>
      <c r="S376" s="3"/>
      <c r="T376" s="3"/>
      <c r="U376" s="4"/>
      <c r="V376" s="4"/>
      <c r="W376" s="4"/>
      <c r="X376" s="4"/>
      <c r="Y376" s="4"/>
      <c r="Z376" s="4"/>
      <c r="AA376" s="4"/>
      <c r="AB376" s="4"/>
    </row>
    <row r="377" spans="1:28">
      <c r="A377" s="1"/>
      <c r="B377" s="1"/>
      <c r="C377" s="1"/>
      <c r="D377" s="1"/>
      <c r="E377" s="1"/>
      <c r="F377" s="2"/>
      <c r="G377" s="2"/>
      <c r="H377" s="2"/>
      <c r="I377" s="2"/>
      <c r="J377" s="2"/>
      <c r="K377" s="1"/>
      <c r="L377" s="1"/>
      <c r="M377" s="1"/>
      <c r="N377" s="1"/>
      <c r="O377" s="1"/>
      <c r="P377" s="1"/>
      <c r="Q377" s="1"/>
      <c r="R377" s="1"/>
      <c r="S377" s="3"/>
      <c r="T377" s="3"/>
      <c r="U377" s="4"/>
      <c r="V377" s="4"/>
      <c r="W377" s="4"/>
      <c r="X377" s="4"/>
      <c r="Y377" s="4"/>
      <c r="Z377" s="4"/>
      <c r="AA377" s="4"/>
      <c r="AB377" s="4"/>
    </row>
    <row r="378" spans="1:28">
      <c r="A378" s="1"/>
      <c r="B378" s="1"/>
      <c r="C378" s="1"/>
      <c r="D378" s="1"/>
      <c r="E378" s="1"/>
      <c r="F378" s="2"/>
      <c r="G378" s="2"/>
      <c r="H378" s="2"/>
      <c r="I378" s="2"/>
      <c r="J378" s="2"/>
      <c r="K378" s="1"/>
      <c r="L378" s="1"/>
      <c r="M378" s="1"/>
      <c r="N378" s="1"/>
      <c r="O378" s="1"/>
      <c r="P378" s="1"/>
      <c r="Q378" s="1"/>
      <c r="R378" s="1"/>
      <c r="S378" s="3"/>
      <c r="T378" s="3"/>
      <c r="U378" s="4"/>
      <c r="V378" s="4"/>
      <c r="W378" s="4"/>
      <c r="X378" s="4"/>
      <c r="Y378" s="4"/>
      <c r="Z378" s="4"/>
      <c r="AA378" s="4"/>
      <c r="AB378" s="4"/>
    </row>
    <row r="379" spans="1:28">
      <c r="A379" s="1"/>
      <c r="B379" s="1"/>
      <c r="C379" s="1"/>
      <c r="D379" s="1"/>
      <c r="E379" s="1"/>
      <c r="F379" s="2"/>
      <c r="G379" s="2"/>
      <c r="H379" s="2"/>
      <c r="I379" s="2"/>
      <c r="J379" s="2"/>
      <c r="K379" s="1"/>
      <c r="L379" s="1"/>
      <c r="M379" s="1"/>
      <c r="N379" s="1"/>
      <c r="O379" s="1"/>
      <c r="P379" s="1"/>
      <c r="Q379" s="1"/>
      <c r="R379" s="1"/>
      <c r="S379" s="3"/>
      <c r="T379" s="3"/>
      <c r="U379" s="4"/>
      <c r="V379" s="4"/>
      <c r="W379" s="4"/>
      <c r="X379" s="4"/>
      <c r="Y379" s="4"/>
      <c r="Z379" s="4"/>
      <c r="AA379" s="4"/>
      <c r="AB379" s="4"/>
    </row>
    <row r="380" spans="1:28">
      <c r="A380" s="1"/>
      <c r="B380" s="1"/>
      <c r="C380" s="1"/>
      <c r="D380" s="1"/>
      <c r="E380" s="1"/>
      <c r="F380" s="2"/>
      <c r="G380" s="2"/>
      <c r="H380" s="2"/>
      <c r="I380" s="2"/>
      <c r="J380" s="2"/>
      <c r="K380" s="1"/>
      <c r="L380" s="1"/>
      <c r="M380" s="1"/>
      <c r="N380" s="1"/>
      <c r="O380" s="1"/>
      <c r="P380" s="1"/>
      <c r="Q380" s="1"/>
      <c r="R380" s="1"/>
      <c r="S380" s="3"/>
      <c r="T380" s="3"/>
      <c r="U380" s="4"/>
      <c r="V380" s="4"/>
      <c r="W380" s="4"/>
      <c r="X380" s="4"/>
      <c r="Y380" s="4"/>
      <c r="Z380" s="4"/>
      <c r="AA380" s="4"/>
      <c r="AB380" s="4"/>
    </row>
    <row r="381" spans="1:28">
      <c r="A381" s="1"/>
      <c r="B381" s="1"/>
      <c r="C381" s="1"/>
      <c r="D381" s="1"/>
      <c r="E381" s="1"/>
      <c r="F381" s="2"/>
      <c r="G381" s="2"/>
      <c r="H381" s="2"/>
      <c r="I381" s="2"/>
      <c r="J381" s="2"/>
      <c r="K381" s="1"/>
      <c r="L381" s="1"/>
      <c r="M381" s="1"/>
      <c r="N381" s="1"/>
      <c r="O381" s="1"/>
      <c r="P381" s="1"/>
      <c r="Q381" s="1"/>
      <c r="R381" s="1"/>
      <c r="S381" s="3"/>
      <c r="T381" s="3"/>
      <c r="U381" s="4"/>
      <c r="V381" s="4"/>
      <c r="W381" s="4"/>
      <c r="X381" s="4"/>
      <c r="Y381" s="4"/>
      <c r="Z381" s="4"/>
      <c r="AA381" s="4"/>
      <c r="AB381" s="4"/>
    </row>
    <row r="382" spans="1:28">
      <c r="A382" s="1"/>
      <c r="B382" s="1"/>
      <c r="C382" s="1"/>
      <c r="D382" s="1"/>
      <c r="E382" s="1"/>
      <c r="F382" s="2"/>
      <c r="G382" s="2"/>
      <c r="H382" s="2"/>
      <c r="I382" s="2"/>
      <c r="J382" s="2"/>
      <c r="K382" s="1"/>
      <c r="L382" s="1"/>
      <c r="M382" s="1"/>
      <c r="N382" s="1"/>
      <c r="O382" s="1"/>
      <c r="P382" s="1"/>
      <c r="Q382" s="1"/>
      <c r="R382" s="1"/>
      <c r="S382" s="3"/>
      <c r="T382" s="3"/>
      <c r="U382" s="4"/>
      <c r="V382" s="4"/>
      <c r="W382" s="4"/>
      <c r="X382" s="4"/>
      <c r="Y382" s="4"/>
      <c r="Z382" s="4"/>
      <c r="AA382" s="4"/>
      <c r="AB382" s="4"/>
    </row>
    <row r="383" spans="1:28">
      <c r="A383" s="1"/>
      <c r="B383" s="1"/>
      <c r="C383" s="1"/>
      <c r="D383" s="1"/>
      <c r="E383" s="1"/>
      <c r="F383" s="2"/>
      <c r="G383" s="2"/>
      <c r="H383" s="2"/>
      <c r="I383" s="2"/>
      <c r="J383" s="2"/>
      <c r="K383" s="1"/>
      <c r="L383" s="1"/>
      <c r="M383" s="1"/>
      <c r="N383" s="1"/>
      <c r="O383" s="1"/>
      <c r="P383" s="1"/>
      <c r="Q383" s="1"/>
      <c r="R383" s="1"/>
      <c r="S383" s="3"/>
      <c r="T383" s="3"/>
      <c r="U383" s="4"/>
      <c r="V383" s="4"/>
      <c r="W383" s="4"/>
      <c r="X383" s="4"/>
      <c r="Y383" s="4"/>
      <c r="Z383" s="4"/>
      <c r="AA383" s="4"/>
      <c r="AB383" s="4"/>
    </row>
    <row r="384" spans="1:28">
      <c r="A384" s="1"/>
      <c r="B384" s="1"/>
      <c r="C384" s="1"/>
      <c r="D384" s="1"/>
      <c r="E384" s="1"/>
      <c r="F384" s="2"/>
      <c r="G384" s="2"/>
      <c r="H384" s="2"/>
      <c r="I384" s="2"/>
      <c r="J384" s="2"/>
      <c r="K384" s="1"/>
      <c r="L384" s="1"/>
      <c r="M384" s="1"/>
      <c r="N384" s="1"/>
      <c r="O384" s="1"/>
      <c r="P384" s="1"/>
      <c r="Q384" s="1"/>
      <c r="R384" s="1"/>
      <c r="S384" s="3"/>
      <c r="T384" s="3"/>
      <c r="U384" s="4"/>
      <c r="V384" s="4"/>
      <c r="W384" s="4"/>
      <c r="X384" s="4"/>
      <c r="Y384" s="4"/>
      <c r="Z384" s="4"/>
      <c r="AA384" s="4"/>
      <c r="AB384" s="4"/>
    </row>
    <row r="385" spans="1:28">
      <c r="A385" s="1"/>
      <c r="B385" s="1"/>
      <c r="C385" s="1"/>
      <c r="D385" s="1"/>
      <c r="E385" s="1"/>
      <c r="F385" s="2"/>
      <c r="G385" s="2"/>
      <c r="H385" s="2"/>
      <c r="I385" s="2"/>
      <c r="J385" s="2"/>
      <c r="K385" s="1"/>
      <c r="L385" s="1"/>
      <c r="M385" s="1"/>
      <c r="N385" s="1"/>
      <c r="O385" s="1"/>
      <c r="P385" s="1"/>
      <c r="Q385" s="1"/>
      <c r="R385" s="1"/>
      <c r="S385" s="3"/>
      <c r="T385" s="3"/>
      <c r="U385" s="4"/>
      <c r="V385" s="4"/>
      <c r="W385" s="4"/>
      <c r="X385" s="4"/>
      <c r="Y385" s="4"/>
      <c r="Z385" s="4"/>
      <c r="AA385" s="4"/>
      <c r="AB385" s="4"/>
    </row>
    <row r="386" spans="1:28">
      <c r="A386" s="1"/>
      <c r="B386" s="1"/>
      <c r="C386" s="1"/>
      <c r="D386" s="1"/>
      <c r="E386" s="1"/>
      <c r="F386" s="2"/>
      <c r="G386" s="2"/>
      <c r="H386" s="2"/>
      <c r="I386" s="2"/>
      <c r="J386" s="2"/>
      <c r="K386" s="1"/>
      <c r="L386" s="1"/>
      <c r="M386" s="1"/>
      <c r="N386" s="1"/>
      <c r="O386" s="1"/>
      <c r="P386" s="1"/>
      <c r="Q386" s="1"/>
      <c r="R386" s="1"/>
      <c r="S386" s="3"/>
      <c r="T386" s="3"/>
      <c r="U386" s="4"/>
      <c r="V386" s="4"/>
      <c r="W386" s="4"/>
      <c r="X386" s="4"/>
      <c r="Y386" s="4"/>
      <c r="Z386" s="4"/>
      <c r="AA386" s="4"/>
      <c r="AB386" s="4"/>
    </row>
    <row r="387" spans="1:28">
      <c r="A387" s="1"/>
      <c r="B387" s="1"/>
      <c r="C387" s="1"/>
      <c r="D387" s="1"/>
      <c r="E387" s="1"/>
      <c r="F387" s="2"/>
      <c r="G387" s="2"/>
      <c r="H387" s="2"/>
      <c r="I387" s="2"/>
      <c r="J387" s="2"/>
      <c r="K387" s="1"/>
      <c r="L387" s="1"/>
      <c r="M387" s="1"/>
      <c r="N387" s="1"/>
      <c r="O387" s="1"/>
      <c r="P387" s="1"/>
      <c r="Q387" s="1"/>
      <c r="R387" s="1"/>
      <c r="S387" s="3"/>
      <c r="T387" s="3"/>
      <c r="U387" s="4"/>
      <c r="V387" s="4"/>
      <c r="W387" s="4"/>
      <c r="X387" s="4"/>
      <c r="Y387" s="4"/>
      <c r="Z387" s="4"/>
      <c r="AA387" s="4"/>
      <c r="AB387" s="4"/>
    </row>
    <row r="388" spans="1:28">
      <c r="A388" s="1"/>
      <c r="B388" s="1"/>
      <c r="C388" s="1"/>
      <c r="D388" s="1"/>
      <c r="E388" s="1"/>
      <c r="F388" s="2"/>
      <c r="G388" s="2"/>
      <c r="H388" s="2"/>
      <c r="I388" s="2"/>
      <c r="J388" s="2"/>
      <c r="K388" s="1"/>
      <c r="L388" s="1"/>
      <c r="M388" s="1"/>
      <c r="N388" s="1"/>
      <c r="O388" s="1"/>
      <c r="P388" s="1"/>
      <c r="Q388" s="1"/>
      <c r="R388" s="1"/>
      <c r="S388" s="3"/>
      <c r="T388" s="3"/>
      <c r="U388" s="4"/>
      <c r="V388" s="4"/>
      <c r="W388" s="4"/>
      <c r="X388" s="4"/>
      <c r="Y388" s="4"/>
      <c r="Z388" s="4"/>
      <c r="AA388" s="4"/>
      <c r="AB388" s="4"/>
    </row>
    <row r="389" spans="1:28">
      <c r="A389" s="1"/>
      <c r="B389" s="1"/>
      <c r="C389" s="1"/>
      <c r="D389" s="1"/>
      <c r="E389" s="1"/>
      <c r="F389" s="2"/>
      <c r="G389" s="2"/>
      <c r="H389" s="2"/>
      <c r="I389" s="2"/>
      <c r="J389" s="2"/>
      <c r="K389" s="1"/>
      <c r="L389" s="1"/>
      <c r="M389" s="1"/>
      <c r="N389" s="1"/>
      <c r="O389" s="1"/>
      <c r="P389" s="1"/>
      <c r="Q389" s="1"/>
      <c r="R389" s="1"/>
      <c r="S389" s="3"/>
      <c r="T389" s="3"/>
      <c r="U389" s="4"/>
      <c r="V389" s="4"/>
      <c r="W389" s="4"/>
      <c r="X389" s="4"/>
      <c r="Y389" s="4"/>
      <c r="Z389" s="4"/>
      <c r="AA389" s="4"/>
      <c r="AB389" s="4"/>
    </row>
    <row r="390" spans="1:28">
      <c r="A390" s="1"/>
      <c r="B390" s="1"/>
      <c r="C390" s="1"/>
      <c r="D390" s="1"/>
      <c r="E390" s="1"/>
      <c r="F390" s="2"/>
      <c r="G390" s="2"/>
      <c r="H390" s="2"/>
      <c r="I390" s="2"/>
      <c r="J390" s="2"/>
      <c r="K390" s="1"/>
      <c r="L390" s="1"/>
      <c r="M390" s="1"/>
      <c r="N390" s="1"/>
      <c r="O390" s="1"/>
      <c r="P390" s="1"/>
      <c r="Q390" s="1"/>
      <c r="R390" s="1"/>
      <c r="S390" s="3"/>
      <c r="T390" s="3"/>
      <c r="U390" s="4"/>
      <c r="V390" s="4"/>
      <c r="W390" s="4"/>
      <c r="X390" s="4"/>
      <c r="Y390" s="4"/>
      <c r="Z390" s="4"/>
      <c r="AA390" s="4"/>
      <c r="AB390" s="4"/>
    </row>
    <row r="391" spans="1:28">
      <c r="A391" s="1"/>
      <c r="B391" s="1"/>
      <c r="C391" s="1"/>
      <c r="D391" s="1"/>
      <c r="E391" s="1"/>
      <c r="F391" s="2"/>
      <c r="G391" s="2"/>
      <c r="H391" s="2"/>
      <c r="I391" s="2"/>
      <c r="J391" s="2"/>
      <c r="K391" s="1"/>
      <c r="L391" s="1"/>
      <c r="M391" s="1"/>
      <c r="N391" s="1"/>
      <c r="O391" s="1"/>
      <c r="P391" s="1"/>
      <c r="Q391" s="1"/>
      <c r="R391" s="1"/>
      <c r="S391" s="3"/>
      <c r="T391" s="3"/>
      <c r="U391" s="4"/>
      <c r="V391" s="4"/>
      <c r="W391" s="4"/>
      <c r="X391" s="4"/>
      <c r="Y391" s="4"/>
      <c r="Z391" s="4"/>
      <c r="AA391" s="4"/>
      <c r="AB391" s="4"/>
    </row>
    <row r="392" spans="1:28">
      <c r="A392" s="1"/>
      <c r="B392" s="1"/>
      <c r="C392" s="1"/>
      <c r="D392" s="1"/>
      <c r="E392" s="1"/>
      <c r="F392" s="2"/>
      <c r="G392" s="2"/>
      <c r="H392" s="2"/>
      <c r="I392" s="2"/>
      <c r="J392" s="2"/>
      <c r="K392" s="1"/>
      <c r="L392" s="1"/>
      <c r="M392" s="1"/>
      <c r="N392" s="1"/>
      <c r="O392" s="1"/>
      <c r="P392" s="1"/>
      <c r="Q392" s="1"/>
      <c r="R392" s="1"/>
      <c r="S392" s="3"/>
      <c r="T392" s="3"/>
      <c r="U392" s="4"/>
      <c r="V392" s="4"/>
      <c r="W392" s="4"/>
      <c r="X392" s="4"/>
      <c r="Y392" s="4"/>
      <c r="Z392" s="4"/>
      <c r="AA392" s="4"/>
      <c r="AB392" s="4"/>
    </row>
    <row r="393" spans="1:28">
      <c r="A393" s="1"/>
      <c r="B393" s="1"/>
      <c r="C393" s="1"/>
      <c r="D393" s="1"/>
      <c r="E393" s="1"/>
      <c r="F393" s="2"/>
      <c r="G393" s="2"/>
      <c r="H393" s="2"/>
      <c r="I393" s="2"/>
      <c r="J393" s="2"/>
      <c r="K393" s="1"/>
      <c r="L393" s="1"/>
      <c r="M393" s="1"/>
      <c r="N393" s="1"/>
      <c r="O393" s="1"/>
      <c r="P393" s="1"/>
      <c r="Q393" s="1"/>
      <c r="R393" s="1"/>
      <c r="S393" s="3"/>
      <c r="T393" s="3"/>
      <c r="U393" s="4"/>
      <c r="V393" s="4"/>
      <c r="W393" s="4"/>
      <c r="X393" s="4"/>
      <c r="Y393" s="4"/>
      <c r="Z393" s="4"/>
      <c r="AA393" s="4"/>
      <c r="AB393" s="4"/>
    </row>
    <row r="394" spans="1:28">
      <c r="A394" s="1"/>
      <c r="B394" s="1"/>
      <c r="C394" s="1"/>
      <c r="D394" s="1"/>
      <c r="E394" s="1"/>
      <c r="F394" s="2"/>
      <c r="G394" s="2"/>
      <c r="H394" s="2"/>
      <c r="I394" s="2"/>
      <c r="J394" s="2"/>
      <c r="K394" s="1"/>
      <c r="L394" s="1"/>
      <c r="M394" s="1"/>
      <c r="N394" s="1"/>
      <c r="O394" s="1"/>
      <c r="P394" s="1"/>
      <c r="Q394" s="1"/>
      <c r="R394" s="1"/>
      <c r="S394" s="3"/>
      <c r="T394" s="3"/>
      <c r="U394" s="4"/>
      <c r="V394" s="4"/>
      <c r="W394" s="4"/>
      <c r="X394" s="4"/>
      <c r="Y394" s="4"/>
      <c r="Z394" s="4"/>
      <c r="AA394" s="4"/>
      <c r="AB394" s="4"/>
    </row>
    <row r="395" spans="1:28">
      <c r="A395" s="1"/>
      <c r="B395" s="1"/>
      <c r="C395" s="1"/>
      <c r="D395" s="1"/>
      <c r="E395" s="1"/>
      <c r="F395" s="2"/>
      <c r="G395" s="2"/>
      <c r="H395" s="2"/>
      <c r="I395" s="2"/>
      <c r="J395" s="2"/>
      <c r="K395" s="1"/>
      <c r="L395" s="1"/>
      <c r="M395" s="1"/>
      <c r="N395" s="1"/>
      <c r="O395" s="1"/>
      <c r="P395" s="1"/>
      <c r="Q395" s="1"/>
      <c r="R395" s="1"/>
      <c r="S395" s="3"/>
      <c r="T395" s="3"/>
      <c r="U395" s="4"/>
      <c r="V395" s="4"/>
      <c r="W395" s="4"/>
      <c r="X395" s="4"/>
      <c r="Y395" s="4"/>
      <c r="Z395" s="4"/>
      <c r="AA395" s="4"/>
      <c r="AB395" s="4"/>
    </row>
    <row r="396" spans="1:28">
      <c r="A396" s="1"/>
      <c r="B396" s="1"/>
      <c r="C396" s="1"/>
      <c r="D396" s="1"/>
      <c r="E396" s="1"/>
      <c r="F396" s="2"/>
      <c r="G396" s="2"/>
      <c r="H396" s="2"/>
      <c r="I396" s="2"/>
      <c r="J396" s="2"/>
      <c r="K396" s="1"/>
      <c r="L396" s="1"/>
      <c r="M396" s="1"/>
      <c r="N396" s="1"/>
      <c r="O396" s="1"/>
      <c r="P396" s="1"/>
      <c r="Q396" s="1"/>
      <c r="R396" s="1"/>
      <c r="S396" s="3"/>
      <c r="T396" s="3"/>
      <c r="U396" s="4"/>
      <c r="V396" s="4"/>
      <c r="W396" s="4"/>
      <c r="X396" s="4"/>
      <c r="Y396" s="4"/>
      <c r="Z396" s="4"/>
      <c r="AA396" s="4"/>
      <c r="AB396" s="4"/>
    </row>
    <row r="397" spans="1:28">
      <c r="A397" s="1"/>
      <c r="B397" s="1"/>
      <c r="C397" s="1"/>
      <c r="D397" s="1"/>
      <c r="E397" s="1"/>
      <c r="F397" s="2"/>
      <c r="G397" s="2"/>
      <c r="H397" s="2"/>
      <c r="I397" s="2"/>
      <c r="J397" s="2"/>
      <c r="K397" s="1"/>
      <c r="L397" s="1"/>
      <c r="M397" s="1"/>
      <c r="N397" s="1"/>
      <c r="O397" s="1"/>
      <c r="P397" s="1"/>
      <c r="Q397" s="1"/>
      <c r="R397" s="1"/>
      <c r="S397" s="3"/>
      <c r="T397" s="3"/>
      <c r="U397" s="4"/>
      <c r="V397" s="4"/>
      <c r="W397" s="4"/>
      <c r="X397" s="4"/>
      <c r="Y397" s="4"/>
      <c r="Z397" s="4"/>
      <c r="AA397" s="4"/>
      <c r="AB397" s="4"/>
    </row>
    <row r="398" spans="1:28">
      <c r="A398" s="1"/>
      <c r="B398" s="1"/>
      <c r="C398" s="1"/>
      <c r="D398" s="1"/>
      <c r="E398" s="1"/>
      <c r="F398" s="2"/>
      <c r="G398" s="2"/>
      <c r="H398" s="2"/>
      <c r="I398" s="2"/>
      <c r="J398" s="2"/>
      <c r="K398" s="1"/>
      <c r="L398" s="1"/>
      <c r="M398" s="1"/>
      <c r="N398" s="1"/>
      <c r="O398" s="1"/>
      <c r="P398" s="1"/>
      <c r="Q398" s="1"/>
      <c r="R398" s="1"/>
      <c r="S398" s="3"/>
      <c r="T398" s="3"/>
      <c r="U398" s="4"/>
      <c r="V398" s="4"/>
      <c r="W398" s="4"/>
      <c r="X398" s="4"/>
      <c r="Y398" s="4"/>
      <c r="Z398" s="4"/>
      <c r="AA398" s="4"/>
      <c r="AB398" s="4"/>
    </row>
    <row r="399" spans="1:28">
      <c r="A399" s="1"/>
      <c r="B399" s="1"/>
      <c r="C399" s="1"/>
      <c r="D399" s="1"/>
      <c r="E399" s="1"/>
      <c r="F399" s="2"/>
      <c r="G399" s="2"/>
      <c r="H399" s="2"/>
      <c r="I399" s="2"/>
      <c r="J399" s="2"/>
      <c r="K399" s="1"/>
      <c r="L399" s="1"/>
      <c r="M399" s="1"/>
      <c r="N399" s="1"/>
      <c r="O399" s="1"/>
      <c r="P399" s="1"/>
      <c r="Q399" s="1"/>
      <c r="R399" s="1"/>
      <c r="S399" s="3"/>
      <c r="T399" s="3"/>
      <c r="U399" s="4"/>
      <c r="V399" s="4"/>
      <c r="W399" s="4"/>
      <c r="X399" s="4"/>
      <c r="Y399" s="4"/>
      <c r="Z399" s="4"/>
      <c r="AA399" s="4"/>
      <c r="AB399" s="4"/>
    </row>
    <row r="400" spans="1:28">
      <c r="A400" s="1"/>
      <c r="B400" s="1"/>
      <c r="C400" s="1"/>
      <c r="D400" s="1"/>
      <c r="E400" s="1"/>
      <c r="F400" s="2"/>
      <c r="G400" s="2"/>
      <c r="H400" s="2"/>
      <c r="I400" s="2"/>
      <c r="J400" s="2"/>
      <c r="K400" s="1"/>
      <c r="L400" s="1"/>
      <c r="M400" s="1"/>
      <c r="N400" s="1"/>
      <c r="O400" s="1"/>
      <c r="P400" s="1"/>
      <c r="Q400" s="1"/>
      <c r="R400" s="1"/>
      <c r="S400" s="3"/>
      <c r="T400" s="3"/>
      <c r="U400" s="4"/>
      <c r="V400" s="4"/>
      <c r="W400" s="4"/>
      <c r="X400" s="4"/>
      <c r="Y400" s="4"/>
      <c r="Z400" s="4"/>
      <c r="AA400" s="4"/>
      <c r="AB400" s="4"/>
    </row>
    <row r="401" spans="1:28">
      <c r="A401" s="1"/>
      <c r="B401" s="1"/>
      <c r="C401" s="1"/>
      <c r="D401" s="1"/>
      <c r="E401" s="1"/>
      <c r="F401" s="2"/>
      <c r="G401" s="2"/>
      <c r="H401" s="2"/>
      <c r="I401" s="2"/>
      <c r="J401" s="2"/>
      <c r="K401" s="1"/>
      <c r="L401" s="1"/>
      <c r="M401" s="1"/>
      <c r="N401" s="1"/>
      <c r="O401" s="1"/>
      <c r="P401" s="1"/>
      <c r="Q401" s="1"/>
      <c r="R401" s="1"/>
      <c r="S401" s="3"/>
      <c r="T401" s="3"/>
      <c r="U401" s="4"/>
      <c r="V401" s="4"/>
      <c r="W401" s="4"/>
      <c r="X401" s="4"/>
      <c r="Y401" s="4"/>
      <c r="Z401" s="4"/>
      <c r="AA401" s="4"/>
      <c r="AB401" s="4"/>
    </row>
    <row r="402" spans="1:28">
      <c r="A402" s="1"/>
      <c r="B402" s="1"/>
      <c r="C402" s="1"/>
      <c r="D402" s="1"/>
      <c r="E402" s="1"/>
      <c r="F402" s="2"/>
      <c r="G402" s="2"/>
      <c r="H402" s="2"/>
      <c r="I402" s="2"/>
      <c r="J402" s="2"/>
      <c r="K402" s="1"/>
      <c r="L402" s="1"/>
      <c r="M402" s="1"/>
      <c r="N402" s="1"/>
      <c r="O402" s="1"/>
      <c r="P402" s="1"/>
      <c r="Q402" s="1"/>
      <c r="R402" s="1"/>
      <c r="S402" s="3"/>
      <c r="T402" s="3"/>
      <c r="U402" s="4"/>
      <c r="V402" s="4"/>
      <c r="W402" s="4"/>
      <c r="X402" s="4"/>
      <c r="Y402" s="4"/>
      <c r="Z402" s="4"/>
      <c r="AA402" s="4"/>
      <c r="AB402" s="4"/>
    </row>
    <row r="403" spans="1:28">
      <c r="A403" s="1"/>
      <c r="B403" s="1"/>
      <c r="C403" s="1"/>
      <c r="D403" s="1"/>
      <c r="E403" s="1"/>
      <c r="F403" s="2"/>
      <c r="G403" s="2"/>
      <c r="H403" s="2"/>
      <c r="I403" s="2"/>
      <c r="J403" s="2"/>
      <c r="K403" s="1"/>
      <c r="L403" s="1"/>
      <c r="M403" s="1"/>
      <c r="N403" s="1"/>
      <c r="O403" s="1"/>
      <c r="P403" s="1"/>
      <c r="Q403" s="1"/>
      <c r="R403" s="1"/>
      <c r="S403" s="3"/>
      <c r="T403" s="3"/>
      <c r="U403" s="4"/>
      <c r="V403" s="4"/>
      <c r="W403" s="4"/>
      <c r="X403" s="4"/>
      <c r="Y403" s="4"/>
      <c r="Z403" s="4"/>
      <c r="AA403" s="4"/>
      <c r="AB403" s="4"/>
    </row>
    <row r="404" spans="1:28">
      <c r="A404" s="1"/>
      <c r="B404" s="1"/>
      <c r="C404" s="1"/>
      <c r="D404" s="1"/>
      <c r="E404" s="1"/>
      <c r="F404" s="2"/>
      <c r="G404" s="2"/>
      <c r="H404" s="2"/>
      <c r="I404" s="2"/>
      <c r="J404" s="2"/>
      <c r="K404" s="1"/>
      <c r="L404" s="1"/>
      <c r="M404" s="1"/>
      <c r="N404" s="1"/>
      <c r="O404" s="1"/>
      <c r="P404" s="1"/>
      <c r="Q404" s="1"/>
      <c r="R404" s="1"/>
      <c r="S404" s="3"/>
      <c r="T404" s="3"/>
      <c r="U404" s="4"/>
      <c r="V404" s="4"/>
      <c r="W404" s="4"/>
      <c r="X404" s="4"/>
      <c r="Y404" s="4"/>
      <c r="Z404" s="4"/>
      <c r="AA404" s="4"/>
      <c r="AB404" s="4"/>
    </row>
    <row r="405" spans="1:28">
      <c r="A405" s="1"/>
      <c r="B405" s="1"/>
      <c r="C405" s="1"/>
      <c r="D405" s="1"/>
      <c r="E405" s="1"/>
      <c r="F405" s="2"/>
      <c r="G405" s="2"/>
      <c r="H405" s="2"/>
      <c r="I405" s="2"/>
      <c r="J405" s="2"/>
      <c r="K405" s="1"/>
      <c r="L405" s="1"/>
      <c r="M405" s="1"/>
      <c r="N405" s="1"/>
      <c r="O405" s="1"/>
      <c r="P405" s="1"/>
      <c r="Q405" s="1"/>
      <c r="R405" s="1"/>
      <c r="S405" s="3"/>
      <c r="T405" s="3"/>
      <c r="U405" s="4"/>
      <c r="V405" s="4"/>
      <c r="W405" s="4"/>
      <c r="X405" s="4"/>
      <c r="Y405" s="4"/>
      <c r="Z405" s="4"/>
      <c r="AA405" s="4"/>
      <c r="AB405" s="4"/>
    </row>
    <row r="406" spans="1:28">
      <c r="A406" s="1"/>
      <c r="B406" s="1"/>
      <c r="C406" s="1"/>
      <c r="D406" s="1"/>
      <c r="E406" s="1"/>
      <c r="F406" s="2"/>
      <c r="G406" s="2"/>
      <c r="H406" s="2"/>
      <c r="I406" s="2"/>
      <c r="J406" s="2"/>
      <c r="K406" s="1"/>
      <c r="L406" s="1"/>
      <c r="M406" s="1"/>
      <c r="N406" s="1"/>
      <c r="O406" s="1"/>
      <c r="P406" s="1"/>
      <c r="Q406" s="1"/>
      <c r="R406" s="1"/>
      <c r="S406" s="3"/>
      <c r="T406" s="3"/>
      <c r="U406" s="4"/>
      <c r="V406" s="4"/>
      <c r="W406" s="4"/>
      <c r="X406" s="4"/>
      <c r="Y406" s="4"/>
      <c r="Z406" s="4"/>
      <c r="AA406" s="4"/>
      <c r="AB406" s="4"/>
    </row>
    <row r="407" spans="1:28">
      <c r="A407" s="1"/>
      <c r="B407" s="1"/>
      <c r="C407" s="1"/>
      <c r="D407" s="1"/>
      <c r="E407" s="1"/>
      <c r="F407" s="2"/>
      <c r="G407" s="2"/>
      <c r="H407" s="2"/>
      <c r="I407" s="2"/>
      <c r="J407" s="2"/>
      <c r="K407" s="1"/>
      <c r="L407" s="1"/>
      <c r="M407" s="1"/>
      <c r="N407" s="1"/>
      <c r="O407" s="1"/>
      <c r="P407" s="1"/>
      <c r="Q407" s="1"/>
      <c r="R407" s="1"/>
      <c r="S407" s="3"/>
      <c r="T407" s="3"/>
      <c r="U407" s="4"/>
      <c r="V407" s="4"/>
      <c r="W407" s="4"/>
      <c r="X407" s="4"/>
      <c r="Y407" s="4"/>
      <c r="Z407" s="4"/>
      <c r="AA407" s="4"/>
      <c r="AB407" s="4"/>
    </row>
    <row r="408" spans="1:28">
      <c r="A408" s="1"/>
      <c r="B408" s="1"/>
      <c r="C408" s="1"/>
      <c r="D408" s="1"/>
      <c r="E408" s="1"/>
      <c r="F408" s="2"/>
      <c r="G408" s="2"/>
      <c r="H408" s="2"/>
      <c r="I408" s="2"/>
      <c r="J408" s="2"/>
      <c r="K408" s="1"/>
      <c r="L408" s="1"/>
      <c r="M408" s="1"/>
      <c r="N408" s="1"/>
      <c r="O408" s="1"/>
      <c r="P408" s="1"/>
      <c r="Q408" s="1"/>
      <c r="R408" s="1"/>
      <c r="S408" s="3"/>
      <c r="T408" s="3"/>
      <c r="U408" s="4"/>
      <c r="V408" s="4"/>
      <c r="W408" s="4"/>
      <c r="X408" s="4"/>
      <c r="Y408" s="4"/>
      <c r="Z408" s="4"/>
      <c r="AA408" s="4"/>
      <c r="AB408" s="4"/>
    </row>
    <row r="409" spans="1:28">
      <c r="A409" s="1"/>
      <c r="B409" s="1"/>
      <c r="C409" s="1"/>
      <c r="D409" s="1"/>
      <c r="E409" s="1"/>
      <c r="F409" s="2"/>
      <c r="G409" s="2"/>
      <c r="H409" s="2"/>
      <c r="I409" s="2"/>
      <c r="J409" s="2"/>
      <c r="K409" s="1"/>
      <c r="L409" s="1"/>
      <c r="M409" s="1"/>
      <c r="N409" s="1"/>
      <c r="O409" s="1"/>
      <c r="P409" s="1"/>
      <c r="Q409" s="1"/>
      <c r="R409" s="1"/>
      <c r="S409" s="3"/>
      <c r="T409" s="3"/>
      <c r="U409" s="4"/>
      <c r="V409" s="4"/>
      <c r="W409" s="4"/>
      <c r="X409" s="4"/>
      <c r="Y409" s="4"/>
      <c r="Z409" s="4"/>
      <c r="AA409" s="4"/>
      <c r="AB409" s="4"/>
    </row>
    <row r="410" spans="1:28">
      <c r="A410" s="1"/>
      <c r="B410" s="1"/>
      <c r="C410" s="1"/>
      <c r="D410" s="1"/>
      <c r="E410" s="1"/>
      <c r="F410" s="2"/>
      <c r="G410" s="2"/>
      <c r="H410" s="2"/>
      <c r="I410" s="2"/>
      <c r="J410" s="2"/>
      <c r="K410" s="1"/>
      <c r="L410" s="1"/>
      <c r="M410" s="1"/>
      <c r="N410" s="1"/>
      <c r="O410" s="1"/>
      <c r="P410" s="1"/>
      <c r="Q410" s="1"/>
      <c r="R410" s="1"/>
      <c r="S410" s="3"/>
      <c r="T410" s="3"/>
      <c r="U410" s="4"/>
      <c r="V410" s="4"/>
      <c r="W410" s="4"/>
      <c r="X410" s="4"/>
      <c r="Y410" s="4"/>
      <c r="Z410" s="4"/>
      <c r="AA410" s="4"/>
      <c r="AB410" s="4"/>
    </row>
    <row r="411" spans="1:28">
      <c r="A411" s="1"/>
      <c r="B411" s="1"/>
      <c r="C411" s="1"/>
      <c r="D411" s="1"/>
      <c r="E411" s="1"/>
      <c r="F411" s="2"/>
      <c r="G411" s="2"/>
      <c r="H411" s="2"/>
      <c r="I411" s="2"/>
      <c r="J411" s="2"/>
      <c r="K411" s="1"/>
      <c r="L411" s="1"/>
      <c r="M411" s="1"/>
      <c r="N411" s="1"/>
      <c r="O411" s="1"/>
      <c r="P411" s="1"/>
      <c r="Q411" s="1"/>
      <c r="R411" s="1"/>
      <c r="S411" s="3"/>
      <c r="T411" s="3"/>
      <c r="U411" s="4"/>
      <c r="V411" s="4"/>
      <c r="W411" s="4"/>
      <c r="X411" s="4"/>
      <c r="Y411" s="4"/>
      <c r="Z411" s="4"/>
      <c r="AA411" s="4"/>
      <c r="AB411" s="4"/>
    </row>
    <row r="412" spans="1:28">
      <c r="A412" s="1"/>
      <c r="B412" s="1"/>
      <c r="C412" s="1"/>
      <c r="D412" s="1"/>
      <c r="E412" s="1"/>
      <c r="F412" s="2"/>
      <c r="G412" s="2"/>
      <c r="H412" s="2"/>
      <c r="I412" s="2"/>
      <c r="J412" s="2"/>
      <c r="K412" s="1"/>
      <c r="L412" s="1"/>
      <c r="M412" s="1"/>
      <c r="N412" s="1"/>
      <c r="O412" s="1"/>
      <c r="P412" s="1"/>
      <c r="Q412" s="1"/>
      <c r="R412" s="1"/>
      <c r="S412" s="3"/>
      <c r="T412" s="3"/>
      <c r="U412" s="4"/>
      <c r="V412" s="4"/>
      <c r="W412" s="4"/>
      <c r="X412" s="4"/>
      <c r="Y412" s="4"/>
      <c r="Z412" s="4"/>
      <c r="AA412" s="4"/>
      <c r="AB412" s="4"/>
    </row>
    <row r="413" spans="1:28">
      <c r="A413" s="1"/>
      <c r="B413" s="1"/>
      <c r="C413" s="1"/>
      <c r="D413" s="1"/>
      <c r="E413" s="1"/>
      <c r="F413" s="2"/>
      <c r="G413" s="2"/>
      <c r="H413" s="2"/>
      <c r="I413" s="2"/>
      <c r="J413" s="2"/>
      <c r="K413" s="1"/>
      <c r="L413" s="1"/>
      <c r="M413" s="1"/>
      <c r="N413" s="1"/>
      <c r="O413" s="1"/>
      <c r="P413" s="1"/>
      <c r="Q413" s="1"/>
      <c r="R413" s="1"/>
      <c r="S413" s="3"/>
      <c r="T413" s="3"/>
      <c r="U413" s="4"/>
      <c r="V413" s="4"/>
      <c r="W413" s="4"/>
      <c r="X413" s="4"/>
      <c r="Y413" s="4"/>
      <c r="Z413" s="4"/>
      <c r="AA413" s="4"/>
      <c r="AB413" s="4"/>
    </row>
    <row r="414" spans="1:28">
      <c r="A414" s="1"/>
      <c r="B414" s="1"/>
      <c r="C414" s="1"/>
      <c r="D414" s="1"/>
      <c r="E414" s="1"/>
      <c r="F414" s="2"/>
      <c r="G414" s="2"/>
      <c r="H414" s="2"/>
      <c r="I414" s="2"/>
      <c r="J414" s="2"/>
      <c r="K414" s="1"/>
      <c r="L414" s="1"/>
      <c r="M414" s="1"/>
      <c r="N414" s="1"/>
      <c r="O414" s="1"/>
      <c r="P414" s="1"/>
      <c r="Q414" s="1"/>
      <c r="R414" s="1"/>
      <c r="S414" s="3"/>
      <c r="T414" s="3"/>
      <c r="U414" s="4"/>
      <c r="V414" s="4"/>
      <c r="W414" s="4"/>
      <c r="X414" s="4"/>
      <c r="Y414" s="4"/>
      <c r="Z414" s="4"/>
      <c r="AA414" s="4"/>
      <c r="AB414" s="4"/>
    </row>
    <row r="415" spans="1:28">
      <c r="A415" s="1"/>
      <c r="B415" s="1"/>
      <c r="C415" s="1"/>
      <c r="D415" s="1"/>
      <c r="E415" s="1"/>
      <c r="F415" s="2"/>
      <c r="G415" s="2"/>
      <c r="H415" s="2"/>
      <c r="I415" s="2"/>
      <c r="J415" s="2"/>
      <c r="K415" s="1"/>
      <c r="L415" s="1"/>
      <c r="M415" s="1"/>
      <c r="N415" s="1"/>
      <c r="O415" s="1"/>
      <c r="P415" s="1"/>
      <c r="Q415" s="1"/>
      <c r="R415" s="1"/>
      <c r="S415" s="3"/>
      <c r="T415" s="3"/>
      <c r="U415" s="4"/>
      <c r="V415" s="4"/>
      <c r="W415" s="4"/>
      <c r="X415" s="4"/>
      <c r="Y415" s="4"/>
      <c r="Z415" s="4"/>
      <c r="AA415" s="4"/>
      <c r="AB415" s="4"/>
    </row>
    <row r="416" spans="1:28">
      <c r="A416" s="1"/>
      <c r="B416" s="1"/>
      <c r="C416" s="1"/>
      <c r="D416" s="1"/>
      <c r="E416" s="1"/>
      <c r="F416" s="2"/>
      <c r="G416" s="2"/>
      <c r="H416" s="2"/>
      <c r="I416" s="2"/>
      <c r="J416" s="2"/>
      <c r="K416" s="1"/>
      <c r="L416" s="1"/>
      <c r="M416" s="1"/>
      <c r="N416" s="1"/>
      <c r="O416" s="1"/>
      <c r="P416" s="1"/>
      <c r="Q416" s="1"/>
      <c r="R416" s="1"/>
      <c r="S416" s="3"/>
      <c r="T416" s="3"/>
      <c r="U416" s="4"/>
      <c r="V416" s="4"/>
      <c r="W416" s="4"/>
      <c r="X416" s="4"/>
      <c r="Y416" s="4"/>
      <c r="Z416" s="4"/>
      <c r="AA416" s="4"/>
      <c r="AB416" s="4"/>
    </row>
    <row r="417" spans="1:28">
      <c r="A417" s="1"/>
      <c r="B417" s="1"/>
      <c r="C417" s="1"/>
      <c r="D417" s="1"/>
      <c r="E417" s="1"/>
      <c r="F417" s="2"/>
      <c r="G417" s="2"/>
      <c r="H417" s="2"/>
      <c r="I417" s="2"/>
      <c r="J417" s="2"/>
      <c r="K417" s="1"/>
      <c r="L417" s="1"/>
      <c r="M417" s="1"/>
      <c r="N417" s="1"/>
      <c r="O417" s="1"/>
      <c r="P417" s="1"/>
      <c r="Q417" s="1"/>
      <c r="R417" s="1"/>
      <c r="S417" s="3"/>
      <c r="T417" s="3"/>
      <c r="U417" s="4"/>
      <c r="V417" s="4"/>
      <c r="W417" s="4"/>
      <c r="X417" s="4"/>
      <c r="Y417" s="4"/>
      <c r="Z417" s="4"/>
      <c r="AA417" s="4"/>
      <c r="AB417" s="4"/>
    </row>
    <row r="418" spans="1:28">
      <c r="A418" s="1"/>
      <c r="B418" s="1"/>
      <c r="C418" s="1"/>
      <c r="D418" s="1"/>
      <c r="E418" s="1"/>
      <c r="F418" s="2"/>
      <c r="G418" s="2"/>
      <c r="H418" s="2"/>
      <c r="I418" s="2"/>
      <c r="J418" s="2"/>
      <c r="K418" s="1"/>
      <c r="L418" s="1"/>
      <c r="M418" s="1"/>
      <c r="N418" s="1"/>
      <c r="O418" s="1"/>
      <c r="P418" s="1"/>
      <c r="Q418" s="1"/>
      <c r="R418" s="1"/>
      <c r="S418" s="3"/>
      <c r="T418" s="3"/>
      <c r="U418" s="4"/>
      <c r="V418" s="4"/>
      <c r="W418" s="4"/>
      <c r="X418" s="4"/>
      <c r="Y418" s="4"/>
      <c r="Z418" s="4"/>
      <c r="AA418" s="4"/>
      <c r="AB418" s="4"/>
    </row>
    <row r="419" spans="1:28">
      <c r="A419" s="1"/>
      <c r="B419" s="1"/>
      <c r="C419" s="1"/>
      <c r="D419" s="1"/>
      <c r="E419" s="1"/>
      <c r="F419" s="2"/>
      <c r="G419" s="2"/>
      <c r="H419" s="2"/>
      <c r="I419" s="2"/>
      <c r="J419" s="2"/>
      <c r="K419" s="1"/>
      <c r="L419" s="1"/>
      <c r="M419" s="1"/>
      <c r="N419" s="1"/>
      <c r="O419" s="1"/>
      <c r="P419" s="1"/>
      <c r="Q419" s="1"/>
      <c r="R419" s="1"/>
      <c r="S419" s="3"/>
      <c r="T419" s="3"/>
      <c r="U419" s="4"/>
      <c r="V419" s="4"/>
      <c r="W419" s="4"/>
      <c r="X419" s="4"/>
      <c r="Y419" s="4"/>
      <c r="Z419" s="4"/>
      <c r="AA419" s="4"/>
      <c r="AB419" s="4"/>
    </row>
    <row r="420" spans="1:28">
      <c r="A420" s="1"/>
      <c r="B420" s="1"/>
      <c r="C420" s="1"/>
      <c r="D420" s="1"/>
      <c r="E420" s="1"/>
      <c r="F420" s="2"/>
      <c r="G420" s="2"/>
      <c r="H420" s="2"/>
      <c r="I420" s="2"/>
      <c r="J420" s="2"/>
      <c r="K420" s="1"/>
      <c r="L420" s="1"/>
      <c r="M420" s="1"/>
      <c r="N420" s="1"/>
      <c r="O420" s="1"/>
      <c r="P420" s="1"/>
      <c r="Q420" s="1"/>
      <c r="R420" s="1"/>
      <c r="S420" s="3"/>
      <c r="T420" s="3"/>
      <c r="U420" s="4"/>
      <c r="V420" s="4"/>
      <c r="W420" s="4"/>
      <c r="X420" s="4"/>
      <c r="Y420" s="4"/>
      <c r="Z420" s="4"/>
      <c r="AA420" s="4"/>
      <c r="AB420" s="4"/>
    </row>
    <row r="421" spans="1:28">
      <c r="A421" s="1"/>
      <c r="B421" s="1"/>
      <c r="C421" s="1"/>
      <c r="D421" s="1"/>
      <c r="E421" s="1"/>
      <c r="F421" s="2"/>
      <c r="G421" s="2"/>
      <c r="H421" s="2"/>
      <c r="I421" s="2"/>
      <c r="J421" s="2"/>
      <c r="K421" s="1"/>
      <c r="L421" s="1"/>
      <c r="M421" s="1"/>
      <c r="N421" s="1"/>
      <c r="O421" s="1"/>
      <c r="P421" s="1"/>
      <c r="Q421" s="1"/>
      <c r="R421" s="1"/>
      <c r="S421" s="3"/>
      <c r="T421" s="3"/>
      <c r="U421" s="4"/>
      <c r="V421" s="4"/>
      <c r="W421" s="4"/>
      <c r="X421" s="4"/>
      <c r="Y421" s="4"/>
      <c r="Z421" s="4"/>
      <c r="AA421" s="4"/>
      <c r="AB421" s="4"/>
    </row>
    <row r="422" spans="1:28">
      <c r="A422" s="1"/>
      <c r="B422" s="1"/>
      <c r="C422" s="1"/>
      <c r="D422" s="1"/>
      <c r="E422" s="1"/>
      <c r="F422" s="2"/>
      <c r="G422" s="2"/>
      <c r="H422" s="2"/>
      <c r="I422" s="2"/>
      <c r="J422" s="2"/>
      <c r="K422" s="1"/>
      <c r="L422" s="1"/>
      <c r="M422" s="1"/>
      <c r="N422" s="1"/>
      <c r="O422" s="1"/>
      <c r="P422" s="1"/>
      <c r="Q422" s="1"/>
      <c r="R422" s="1"/>
      <c r="S422" s="3"/>
      <c r="T422" s="3"/>
      <c r="U422" s="4"/>
      <c r="V422" s="4"/>
      <c r="W422" s="4"/>
      <c r="X422" s="4"/>
      <c r="Y422" s="4"/>
      <c r="Z422" s="4"/>
      <c r="AA422" s="4"/>
      <c r="AB422" s="4"/>
    </row>
    <row r="423" spans="1:28">
      <c r="A423" s="1"/>
      <c r="B423" s="1"/>
      <c r="C423" s="1"/>
      <c r="D423" s="1"/>
      <c r="E423" s="1"/>
      <c r="F423" s="2"/>
      <c r="G423" s="2"/>
      <c r="H423" s="2"/>
      <c r="I423" s="2"/>
      <c r="J423" s="2"/>
      <c r="K423" s="1"/>
      <c r="L423" s="1"/>
      <c r="M423" s="1"/>
      <c r="N423" s="1"/>
      <c r="O423" s="1"/>
      <c r="P423" s="1"/>
      <c r="Q423" s="1"/>
      <c r="R423" s="1"/>
      <c r="S423" s="3"/>
      <c r="T423" s="3"/>
      <c r="U423" s="4"/>
      <c r="V423" s="4"/>
      <c r="W423" s="4"/>
      <c r="X423" s="4"/>
      <c r="Y423" s="4"/>
      <c r="Z423" s="4"/>
      <c r="AA423" s="4"/>
      <c r="AB423" s="4"/>
    </row>
    <row r="424" spans="1:28">
      <c r="A424" s="1"/>
      <c r="B424" s="1"/>
      <c r="C424" s="1"/>
      <c r="D424" s="1"/>
      <c r="E424" s="1"/>
      <c r="F424" s="2"/>
      <c r="G424" s="2"/>
      <c r="H424" s="2"/>
      <c r="I424" s="2"/>
      <c r="J424" s="2"/>
      <c r="K424" s="1"/>
      <c r="L424" s="1"/>
      <c r="M424" s="1"/>
      <c r="N424" s="1"/>
      <c r="O424" s="1"/>
      <c r="P424" s="1"/>
      <c r="Q424" s="1"/>
      <c r="R424" s="1"/>
      <c r="S424" s="3"/>
      <c r="T424" s="3"/>
      <c r="U424" s="4"/>
      <c r="V424" s="4"/>
      <c r="W424" s="4"/>
      <c r="X424" s="4"/>
      <c r="Y424" s="4"/>
      <c r="Z424" s="4"/>
      <c r="AA424" s="4"/>
      <c r="AB424" s="4"/>
    </row>
    <row r="425" spans="1:28">
      <c r="A425" s="1"/>
      <c r="B425" s="1"/>
      <c r="C425" s="1"/>
      <c r="D425" s="1"/>
      <c r="E425" s="1"/>
      <c r="F425" s="2"/>
      <c r="G425" s="2"/>
      <c r="H425" s="2"/>
      <c r="I425" s="2"/>
      <c r="J425" s="2"/>
      <c r="K425" s="1"/>
      <c r="L425" s="1"/>
      <c r="M425" s="1"/>
      <c r="N425" s="1"/>
      <c r="O425" s="1"/>
      <c r="P425" s="1"/>
      <c r="Q425" s="1"/>
      <c r="R425" s="1"/>
      <c r="S425" s="3"/>
      <c r="T425" s="3"/>
      <c r="U425" s="4"/>
      <c r="V425" s="4"/>
      <c r="W425" s="4"/>
      <c r="X425" s="4"/>
      <c r="Y425" s="4"/>
      <c r="Z425" s="4"/>
      <c r="AA425" s="4"/>
      <c r="AB425" s="4"/>
    </row>
    <row r="426" spans="1:28">
      <c r="A426" s="1"/>
      <c r="B426" s="1"/>
      <c r="C426" s="1"/>
      <c r="D426" s="1"/>
      <c r="E426" s="1"/>
      <c r="F426" s="2"/>
      <c r="G426" s="2"/>
      <c r="H426" s="2"/>
      <c r="I426" s="2"/>
      <c r="J426" s="2"/>
      <c r="K426" s="1"/>
      <c r="L426" s="1"/>
      <c r="M426" s="1"/>
      <c r="N426" s="1"/>
      <c r="O426" s="1"/>
      <c r="P426" s="1"/>
      <c r="Q426" s="1"/>
      <c r="R426" s="1"/>
      <c r="S426" s="3"/>
      <c r="T426" s="3"/>
      <c r="U426" s="4"/>
      <c r="V426" s="4"/>
      <c r="W426" s="4"/>
      <c r="X426" s="4"/>
      <c r="Y426" s="4"/>
      <c r="Z426" s="4"/>
      <c r="AA426" s="4"/>
      <c r="AB426" s="4"/>
    </row>
    <row r="427" spans="1:28">
      <c r="A427" s="1"/>
      <c r="B427" s="1"/>
      <c r="C427" s="1"/>
      <c r="D427" s="1"/>
      <c r="E427" s="1"/>
      <c r="F427" s="2"/>
      <c r="G427" s="2"/>
      <c r="H427" s="2"/>
      <c r="I427" s="2"/>
      <c r="J427" s="2"/>
      <c r="K427" s="1"/>
      <c r="L427" s="1"/>
      <c r="M427" s="1"/>
      <c r="N427" s="1"/>
      <c r="O427" s="1"/>
      <c r="P427" s="1"/>
      <c r="Q427" s="1"/>
      <c r="R427" s="1"/>
      <c r="S427" s="3"/>
      <c r="T427" s="3"/>
      <c r="U427" s="4"/>
      <c r="V427" s="4"/>
      <c r="W427" s="4"/>
      <c r="X427" s="4"/>
      <c r="Y427" s="4"/>
      <c r="Z427" s="4"/>
      <c r="AA427" s="4"/>
      <c r="AB427" s="4"/>
    </row>
    <row r="428" spans="1:28">
      <c r="A428" s="1"/>
      <c r="B428" s="1"/>
      <c r="C428" s="1"/>
      <c r="D428" s="1"/>
      <c r="E428" s="1"/>
      <c r="F428" s="2"/>
      <c r="G428" s="2"/>
      <c r="H428" s="2"/>
      <c r="I428" s="2"/>
      <c r="J428" s="2"/>
      <c r="K428" s="1"/>
      <c r="L428" s="1"/>
      <c r="M428" s="1"/>
      <c r="N428" s="1"/>
      <c r="O428" s="1"/>
      <c r="P428" s="1"/>
      <c r="Q428" s="1"/>
      <c r="R428" s="1"/>
      <c r="S428" s="3"/>
      <c r="T428" s="3"/>
      <c r="U428" s="4"/>
      <c r="V428" s="4"/>
      <c r="W428" s="4"/>
      <c r="X428" s="4"/>
      <c r="Y428" s="4"/>
      <c r="Z428" s="4"/>
      <c r="AA428" s="4"/>
      <c r="AB428" s="4"/>
    </row>
    <row r="429" spans="1:28">
      <c r="A429" s="1"/>
      <c r="B429" s="1"/>
      <c r="C429" s="1"/>
      <c r="D429" s="1"/>
      <c r="E429" s="1"/>
      <c r="F429" s="2"/>
      <c r="G429" s="2"/>
      <c r="H429" s="2"/>
      <c r="I429" s="2"/>
      <c r="J429" s="2"/>
      <c r="K429" s="1"/>
      <c r="L429" s="1"/>
      <c r="M429" s="1"/>
      <c r="N429" s="1"/>
      <c r="O429" s="1"/>
      <c r="P429" s="1"/>
      <c r="Q429" s="1"/>
      <c r="R429" s="1"/>
      <c r="S429" s="3"/>
      <c r="T429" s="3"/>
      <c r="U429" s="4"/>
      <c r="V429" s="4"/>
      <c r="W429" s="4"/>
      <c r="X429" s="4"/>
      <c r="Y429" s="4"/>
      <c r="Z429" s="4"/>
      <c r="AA429" s="4"/>
      <c r="AB429" s="4"/>
    </row>
    <row r="430" spans="1:28">
      <c r="A430" s="1"/>
      <c r="B430" s="1"/>
      <c r="C430" s="1"/>
      <c r="D430" s="1"/>
      <c r="E430" s="1"/>
      <c r="F430" s="2"/>
      <c r="G430" s="2"/>
      <c r="H430" s="2"/>
      <c r="I430" s="2"/>
      <c r="J430" s="2"/>
      <c r="K430" s="1"/>
      <c r="L430" s="1"/>
      <c r="M430" s="1"/>
      <c r="N430" s="1"/>
      <c r="O430" s="1"/>
      <c r="P430" s="1"/>
      <c r="Q430" s="1"/>
      <c r="R430" s="1"/>
      <c r="S430" s="3"/>
      <c r="T430" s="3"/>
      <c r="U430" s="4"/>
      <c r="V430" s="4"/>
      <c r="W430" s="4"/>
      <c r="X430" s="4"/>
      <c r="Y430" s="4"/>
      <c r="Z430" s="4"/>
      <c r="AA430" s="4"/>
      <c r="AB430" s="4"/>
    </row>
    <row r="431" spans="1:28">
      <c r="A431" s="1"/>
      <c r="B431" s="1"/>
      <c r="C431" s="1"/>
      <c r="D431" s="1"/>
      <c r="E431" s="1"/>
      <c r="F431" s="2"/>
      <c r="G431" s="2"/>
      <c r="H431" s="2"/>
      <c r="I431" s="2"/>
      <c r="J431" s="2"/>
      <c r="K431" s="1"/>
      <c r="L431" s="1"/>
      <c r="M431" s="1"/>
      <c r="N431" s="1"/>
      <c r="O431" s="1"/>
      <c r="P431" s="1"/>
      <c r="Q431" s="1"/>
      <c r="R431" s="1"/>
      <c r="S431" s="3"/>
      <c r="T431" s="3"/>
      <c r="U431" s="4"/>
      <c r="V431" s="4"/>
      <c r="W431" s="4"/>
      <c r="X431" s="4"/>
      <c r="Y431" s="4"/>
      <c r="Z431" s="4"/>
      <c r="AA431" s="4"/>
      <c r="AB431" s="4"/>
    </row>
    <row r="432" spans="1:28">
      <c r="A432" s="1"/>
      <c r="B432" s="1"/>
      <c r="C432" s="1"/>
      <c r="D432" s="1"/>
      <c r="E432" s="1"/>
      <c r="F432" s="2"/>
      <c r="G432" s="2"/>
      <c r="H432" s="2"/>
      <c r="I432" s="2"/>
      <c r="J432" s="2"/>
      <c r="K432" s="1"/>
      <c r="L432" s="1"/>
      <c r="M432" s="1"/>
      <c r="N432" s="1"/>
      <c r="O432" s="1"/>
      <c r="P432" s="1"/>
      <c r="Q432" s="1"/>
      <c r="R432" s="1"/>
      <c r="S432" s="3"/>
      <c r="T432" s="3"/>
      <c r="U432" s="4"/>
      <c r="V432" s="4"/>
      <c r="W432" s="4"/>
      <c r="X432" s="4"/>
      <c r="Y432" s="4"/>
      <c r="Z432" s="4"/>
      <c r="AA432" s="4"/>
      <c r="AB432" s="4"/>
    </row>
    <row r="433" spans="1:28">
      <c r="A433" s="1"/>
      <c r="B433" s="1"/>
      <c r="C433" s="1"/>
      <c r="D433" s="1"/>
      <c r="E433" s="1"/>
      <c r="F433" s="2"/>
      <c r="G433" s="2"/>
      <c r="H433" s="2"/>
      <c r="I433" s="2"/>
      <c r="J433" s="2"/>
      <c r="K433" s="1"/>
      <c r="L433" s="1"/>
      <c r="M433" s="1"/>
      <c r="N433" s="1"/>
      <c r="O433" s="1"/>
      <c r="P433" s="1"/>
      <c r="Q433" s="1"/>
      <c r="R433" s="1"/>
      <c r="S433" s="3"/>
      <c r="T433" s="3"/>
      <c r="U433" s="4"/>
      <c r="V433" s="4"/>
      <c r="W433" s="4"/>
      <c r="X433" s="4"/>
      <c r="Y433" s="4"/>
      <c r="Z433" s="4"/>
      <c r="AA433" s="4"/>
      <c r="AB433" s="4"/>
    </row>
    <row r="434" spans="1:28">
      <c r="A434" s="1"/>
      <c r="B434" s="1"/>
      <c r="C434" s="1"/>
      <c r="D434" s="1"/>
      <c r="E434" s="1"/>
      <c r="F434" s="2"/>
      <c r="G434" s="2"/>
      <c r="H434" s="2"/>
      <c r="I434" s="2"/>
      <c r="J434" s="2"/>
      <c r="K434" s="1"/>
      <c r="L434" s="1"/>
      <c r="M434" s="1"/>
      <c r="N434" s="1"/>
      <c r="O434" s="1"/>
      <c r="P434" s="1"/>
      <c r="Q434" s="1"/>
      <c r="R434" s="1"/>
      <c r="S434" s="3"/>
      <c r="T434" s="3"/>
      <c r="U434" s="4"/>
      <c r="V434" s="4"/>
      <c r="W434" s="4"/>
      <c r="X434" s="4"/>
      <c r="Y434" s="4"/>
      <c r="Z434" s="4"/>
      <c r="AA434" s="4"/>
      <c r="AB434" s="4"/>
    </row>
    <row r="435" spans="1:28">
      <c r="A435" s="1"/>
      <c r="B435" s="1"/>
      <c r="C435" s="1"/>
      <c r="D435" s="1"/>
      <c r="E435" s="1"/>
      <c r="F435" s="2"/>
      <c r="G435" s="2"/>
      <c r="H435" s="2"/>
      <c r="I435" s="2"/>
      <c r="J435" s="2"/>
      <c r="K435" s="1"/>
      <c r="L435" s="1"/>
      <c r="M435" s="1"/>
      <c r="N435" s="1"/>
      <c r="O435" s="1"/>
      <c r="P435" s="1"/>
      <c r="Q435" s="1"/>
      <c r="R435" s="1"/>
      <c r="S435" s="3"/>
      <c r="T435" s="3"/>
      <c r="U435" s="4"/>
      <c r="V435" s="4"/>
      <c r="W435" s="4"/>
      <c r="X435" s="4"/>
      <c r="Y435" s="4"/>
      <c r="Z435" s="4"/>
      <c r="AA435" s="4"/>
      <c r="AB435" s="4"/>
    </row>
    <row r="436" spans="1:28">
      <c r="A436" s="1"/>
      <c r="B436" s="1"/>
      <c r="C436" s="1"/>
      <c r="D436" s="1"/>
      <c r="E436" s="1"/>
      <c r="F436" s="2"/>
      <c r="G436" s="2"/>
      <c r="H436" s="2"/>
      <c r="I436" s="2"/>
      <c r="J436" s="2"/>
      <c r="K436" s="1"/>
      <c r="L436" s="1"/>
      <c r="M436" s="1"/>
      <c r="N436" s="1"/>
      <c r="O436" s="1"/>
      <c r="P436" s="1"/>
      <c r="Q436" s="1"/>
      <c r="R436" s="1"/>
      <c r="S436" s="3"/>
      <c r="T436" s="3"/>
      <c r="U436" s="4"/>
      <c r="V436" s="4"/>
      <c r="W436" s="4"/>
      <c r="X436" s="4"/>
      <c r="Y436" s="4"/>
      <c r="Z436" s="4"/>
      <c r="AA436" s="4"/>
      <c r="AB436" s="4"/>
    </row>
    <row r="437" spans="1:28">
      <c r="A437" s="1"/>
      <c r="B437" s="1"/>
      <c r="C437" s="1"/>
      <c r="D437" s="1"/>
      <c r="E437" s="1"/>
      <c r="F437" s="2"/>
      <c r="G437" s="2"/>
      <c r="H437" s="2"/>
      <c r="I437" s="2"/>
      <c r="J437" s="2"/>
      <c r="K437" s="1"/>
      <c r="L437" s="1"/>
      <c r="M437" s="1"/>
      <c r="N437" s="1"/>
      <c r="O437" s="1"/>
      <c r="P437" s="1"/>
      <c r="Q437" s="1"/>
      <c r="R437" s="1"/>
      <c r="S437" s="3"/>
      <c r="T437" s="3"/>
      <c r="U437" s="4"/>
      <c r="V437" s="4"/>
      <c r="W437" s="4"/>
      <c r="X437" s="4"/>
      <c r="Y437" s="4"/>
      <c r="Z437" s="4"/>
      <c r="AA437" s="4"/>
      <c r="AB437" s="4"/>
    </row>
    <row r="438" spans="1:28">
      <c r="A438" s="1"/>
      <c r="B438" s="1"/>
      <c r="C438" s="1"/>
      <c r="D438" s="1"/>
      <c r="E438" s="1"/>
      <c r="F438" s="2"/>
      <c r="G438" s="2"/>
      <c r="H438" s="2"/>
      <c r="I438" s="2"/>
      <c r="J438" s="2"/>
      <c r="K438" s="1"/>
      <c r="L438" s="1"/>
      <c r="M438" s="1"/>
      <c r="N438" s="1"/>
      <c r="O438" s="1"/>
      <c r="P438" s="1"/>
      <c r="Q438" s="1"/>
      <c r="R438" s="1"/>
      <c r="S438" s="3"/>
      <c r="T438" s="3"/>
      <c r="U438" s="4"/>
      <c r="V438" s="4"/>
      <c r="W438" s="4"/>
      <c r="X438" s="4"/>
      <c r="Y438" s="4"/>
      <c r="Z438" s="4"/>
      <c r="AA438" s="4"/>
      <c r="AB438" s="4"/>
    </row>
    <row r="439" spans="1:28">
      <c r="A439" s="1"/>
      <c r="B439" s="1"/>
      <c r="C439" s="1"/>
      <c r="D439" s="1"/>
      <c r="E439" s="1"/>
      <c r="F439" s="2"/>
      <c r="G439" s="2"/>
      <c r="H439" s="2"/>
      <c r="I439" s="2"/>
      <c r="J439" s="2"/>
      <c r="K439" s="1"/>
      <c r="L439" s="1"/>
      <c r="M439" s="1"/>
      <c r="N439" s="1"/>
      <c r="O439" s="1"/>
      <c r="P439" s="1"/>
      <c r="Q439" s="1"/>
      <c r="R439" s="1"/>
      <c r="S439" s="3"/>
      <c r="T439" s="3"/>
      <c r="U439" s="4"/>
      <c r="V439" s="4"/>
      <c r="W439" s="4"/>
      <c r="X439" s="4"/>
      <c r="Y439" s="4"/>
      <c r="Z439" s="4"/>
      <c r="AA439" s="4"/>
      <c r="AB439" s="4"/>
    </row>
    <row r="440" spans="1:28">
      <c r="A440" s="1"/>
      <c r="B440" s="1"/>
      <c r="C440" s="1"/>
      <c r="D440" s="1"/>
      <c r="E440" s="1"/>
      <c r="F440" s="2"/>
      <c r="G440" s="2"/>
      <c r="H440" s="2"/>
      <c r="I440" s="2"/>
      <c r="J440" s="2"/>
      <c r="K440" s="1"/>
      <c r="L440" s="1"/>
      <c r="M440" s="1"/>
      <c r="N440" s="1"/>
      <c r="O440" s="1"/>
      <c r="P440" s="1"/>
      <c r="Q440" s="1"/>
      <c r="R440" s="1"/>
      <c r="S440" s="3"/>
      <c r="T440" s="3"/>
      <c r="U440" s="4"/>
      <c r="V440" s="4"/>
      <c r="W440" s="4"/>
      <c r="X440" s="4"/>
      <c r="Y440" s="4"/>
      <c r="Z440" s="4"/>
      <c r="AA440" s="4"/>
      <c r="AB440" s="4"/>
    </row>
    <row r="441" spans="1:28">
      <c r="A441" s="1"/>
      <c r="B441" s="1"/>
      <c r="C441" s="1"/>
      <c r="D441" s="1"/>
      <c r="E441" s="1"/>
      <c r="F441" s="2"/>
      <c r="G441" s="2"/>
      <c r="H441" s="2"/>
      <c r="I441" s="2"/>
      <c r="J441" s="2"/>
      <c r="K441" s="1"/>
      <c r="L441" s="1"/>
      <c r="M441" s="1"/>
      <c r="N441" s="1"/>
      <c r="O441" s="1"/>
      <c r="P441" s="1"/>
      <c r="Q441" s="1"/>
      <c r="R441" s="1"/>
      <c r="S441" s="3"/>
      <c r="T441" s="3"/>
      <c r="U441" s="4"/>
      <c r="V441" s="4"/>
      <c r="W441" s="4"/>
      <c r="X441" s="4"/>
      <c r="Y441" s="4"/>
      <c r="Z441" s="4"/>
      <c r="AA441" s="4"/>
      <c r="AB441" s="4"/>
    </row>
    <row r="442" spans="1:28">
      <c r="A442" s="1"/>
      <c r="B442" s="1"/>
      <c r="C442" s="1"/>
      <c r="D442" s="1"/>
      <c r="E442" s="1"/>
      <c r="F442" s="2"/>
      <c r="G442" s="2"/>
      <c r="H442" s="2"/>
      <c r="I442" s="2"/>
      <c r="J442" s="2"/>
      <c r="K442" s="1"/>
      <c r="L442" s="1"/>
      <c r="M442" s="1"/>
      <c r="N442" s="1"/>
      <c r="O442" s="1"/>
      <c r="P442" s="1"/>
      <c r="Q442" s="1"/>
      <c r="R442" s="1"/>
      <c r="S442" s="3"/>
      <c r="T442" s="3"/>
      <c r="U442" s="4"/>
      <c r="V442" s="4"/>
      <c r="W442" s="4"/>
      <c r="X442" s="4"/>
      <c r="Y442" s="4"/>
      <c r="Z442" s="4"/>
      <c r="AA442" s="4"/>
      <c r="AB442" s="4"/>
    </row>
    <row r="443" spans="1:28">
      <c r="A443" s="1"/>
      <c r="B443" s="1"/>
      <c r="C443" s="1"/>
      <c r="D443" s="1"/>
      <c r="E443" s="1"/>
      <c r="F443" s="2"/>
      <c r="G443" s="2"/>
      <c r="H443" s="2"/>
      <c r="I443" s="2"/>
      <c r="J443" s="2"/>
      <c r="K443" s="1"/>
      <c r="L443" s="1"/>
      <c r="M443" s="1"/>
      <c r="N443" s="1"/>
      <c r="O443" s="1"/>
      <c r="P443" s="1"/>
      <c r="Q443" s="1"/>
      <c r="R443" s="1"/>
      <c r="S443" s="3"/>
      <c r="T443" s="3"/>
      <c r="U443" s="4"/>
      <c r="V443" s="4"/>
      <c r="W443" s="4"/>
      <c r="X443" s="4"/>
      <c r="Y443" s="4"/>
      <c r="Z443" s="4"/>
      <c r="AA443" s="4"/>
      <c r="AB443" s="4"/>
    </row>
    <row r="444" spans="1:28">
      <c r="A444" s="1"/>
      <c r="B444" s="1"/>
      <c r="C444" s="1"/>
      <c r="D444" s="1"/>
      <c r="E444" s="1"/>
      <c r="F444" s="2"/>
      <c r="G444" s="2"/>
      <c r="H444" s="2"/>
      <c r="I444" s="2"/>
      <c r="J444" s="2"/>
      <c r="K444" s="1"/>
      <c r="L444" s="1"/>
      <c r="M444" s="1"/>
      <c r="N444" s="1"/>
      <c r="O444" s="1"/>
      <c r="P444" s="1"/>
      <c r="Q444" s="1"/>
      <c r="R444" s="1"/>
      <c r="S444" s="3"/>
      <c r="T444" s="3"/>
      <c r="U444" s="4"/>
      <c r="V444" s="4"/>
      <c r="W444" s="4"/>
      <c r="X444" s="4"/>
      <c r="Y444" s="4"/>
      <c r="Z444" s="4"/>
      <c r="AA444" s="4"/>
      <c r="AB444" s="4"/>
    </row>
    <row r="445" spans="1:28">
      <c r="A445" s="1"/>
      <c r="B445" s="1"/>
      <c r="C445" s="1"/>
      <c r="D445" s="1"/>
      <c r="E445" s="1"/>
      <c r="F445" s="2"/>
      <c r="G445" s="2"/>
      <c r="H445" s="2"/>
      <c r="I445" s="2"/>
      <c r="J445" s="2"/>
      <c r="K445" s="1"/>
      <c r="L445" s="1"/>
      <c r="M445" s="1"/>
      <c r="N445" s="1"/>
      <c r="O445" s="1"/>
      <c r="P445" s="1"/>
      <c r="Q445" s="1"/>
      <c r="R445" s="1"/>
      <c r="S445" s="3"/>
      <c r="T445" s="3"/>
      <c r="U445" s="4"/>
      <c r="V445" s="4"/>
      <c r="W445" s="4"/>
      <c r="X445" s="4"/>
      <c r="Y445" s="4"/>
      <c r="Z445" s="4"/>
      <c r="AA445" s="4"/>
      <c r="AB445" s="4"/>
    </row>
    <row r="446" spans="1:28">
      <c r="A446" s="1"/>
      <c r="B446" s="1"/>
      <c r="C446" s="1"/>
      <c r="D446" s="1"/>
      <c r="E446" s="1"/>
      <c r="F446" s="2"/>
      <c r="G446" s="2"/>
      <c r="H446" s="2"/>
      <c r="I446" s="2"/>
      <c r="J446" s="2"/>
      <c r="K446" s="1"/>
      <c r="L446" s="1"/>
      <c r="M446" s="1"/>
      <c r="N446" s="1"/>
      <c r="O446" s="1"/>
      <c r="P446" s="1"/>
      <c r="Q446" s="1"/>
      <c r="R446" s="1"/>
      <c r="S446" s="3"/>
      <c r="T446" s="3"/>
      <c r="U446" s="4"/>
      <c r="V446" s="4"/>
      <c r="W446" s="4"/>
      <c r="X446" s="4"/>
      <c r="Y446" s="4"/>
      <c r="Z446" s="4"/>
      <c r="AA446" s="4"/>
      <c r="AB446" s="4"/>
    </row>
    <row r="447" spans="1:28">
      <c r="A447" s="1"/>
      <c r="B447" s="1"/>
      <c r="C447" s="1"/>
      <c r="D447" s="1"/>
      <c r="E447" s="1"/>
      <c r="F447" s="2"/>
      <c r="G447" s="2"/>
      <c r="H447" s="2"/>
      <c r="I447" s="2"/>
      <c r="J447" s="2"/>
      <c r="K447" s="1"/>
      <c r="L447" s="1"/>
      <c r="M447" s="1"/>
      <c r="N447" s="1"/>
      <c r="O447" s="1"/>
      <c r="P447" s="1"/>
      <c r="Q447" s="1"/>
      <c r="R447" s="1"/>
      <c r="S447" s="3"/>
      <c r="T447" s="3"/>
      <c r="U447" s="4"/>
      <c r="V447" s="4"/>
      <c r="W447" s="4"/>
      <c r="X447" s="4"/>
      <c r="Y447" s="4"/>
      <c r="Z447" s="4"/>
      <c r="AA447" s="4"/>
      <c r="AB447" s="4"/>
    </row>
    <row r="448" spans="1:28">
      <c r="A448" s="1"/>
      <c r="B448" s="1"/>
      <c r="C448" s="1"/>
      <c r="D448" s="1"/>
      <c r="E448" s="1"/>
      <c r="F448" s="2"/>
      <c r="G448" s="2"/>
      <c r="H448" s="2"/>
      <c r="I448" s="2"/>
      <c r="J448" s="2"/>
      <c r="K448" s="1"/>
      <c r="L448" s="1"/>
      <c r="M448" s="1"/>
      <c r="N448" s="1"/>
      <c r="O448" s="1"/>
      <c r="P448" s="1"/>
      <c r="Q448" s="1"/>
      <c r="R448" s="1"/>
      <c r="S448" s="3"/>
      <c r="T448" s="3"/>
      <c r="U448" s="4"/>
      <c r="V448" s="4"/>
      <c r="W448" s="4"/>
      <c r="X448" s="4"/>
      <c r="Y448" s="4"/>
      <c r="Z448" s="4"/>
      <c r="AA448" s="4"/>
      <c r="AB448" s="4"/>
    </row>
    <row r="449" spans="1:28">
      <c r="A449" s="1"/>
      <c r="B449" s="1"/>
      <c r="C449" s="1"/>
      <c r="D449" s="1"/>
      <c r="E449" s="1"/>
      <c r="F449" s="2"/>
      <c r="G449" s="2"/>
      <c r="H449" s="2"/>
      <c r="I449" s="2"/>
      <c r="J449" s="2"/>
      <c r="K449" s="1"/>
      <c r="L449" s="1"/>
      <c r="M449" s="1"/>
      <c r="N449" s="1"/>
      <c r="O449" s="1"/>
      <c r="P449" s="1"/>
      <c r="Q449" s="1"/>
      <c r="R449" s="1"/>
      <c r="S449" s="3"/>
      <c r="T449" s="3"/>
      <c r="U449" s="4"/>
      <c r="V449" s="4"/>
      <c r="W449" s="4"/>
      <c r="X449" s="4"/>
      <c r="Y449" s="4"/>
      <c r="Z449" s="4"/>
      <c r="AA449" s="4"/>
      <c r="AB449" s="4"/>
    </row>
    <row r="450" spans="1:28">
      <c r="A450" s="1"/>
      <c r="B450" s="1"/>
      <c r="C450" s="1"/>
      <c r="D450" s="1"/>
      <c r="E450" s="1"/>
      <c r="F450" s="2"/>
      <c r="G450" s="2"/>
      <c r="H450" s="2"/>
      <c r="I450" s="2"/>
      <c r="J450" s="2"/>
      <c r="K450" s="1"/>
      <c r="L450" s="1"/>
      <c r="M450" s="1"/>
      <c r="N450" s="1"/>
      <c r="O450" s="1"/>
      <c r="P450" s="1"/>
      <c r="Q450" s="1"/>
      <c r="R450" s="1"/>
      <c r="S450" s="3"/>
      <c r="T450" s="3"/>
      <c r="U450" s="4"/>
      <c r="V450" s="4"/>
      <c r="W450" s="4"/>
      <c r="X450" s="4"/>
      <c r="Y450" s="4"/>
      <c r="Z450" s="4"/>
      <c r="AA450" s="4"/>
      <c r="AB450" s="4"/>
    </row>
    <row r="451" spans="1:28">
      <c r="A451" s="1"/>
      <c r="B451" s="1"/>
      <c r="C451" s="1"/>
      <c r="D451" s="1"/>
      <c r="E451" s="1"/>
      <c r="F451" s="2"/>
      <c r="G451" s="2"/>
      <c r="H451" s="2"/>
      <c r="I451" s="2"/>
      <c r="J451" s="2"/>
      <c r="K451" s="1"/>
      <c r="L451" s="1"/>
      <c r="M451" s="1"/>
      <c r="N451" s="1"/>
      <c r="O451" s="1"/>
      <c r="P451" s="1"/>
      <c r="Q451" s="1"/>
      <c r="R451" s="1"/>
      <c r="S451" s="3"/>
      <c r="T451" s="3"/>
      <c r="U451" s="4"/>
      <c r="V451" s="4"/>
      <c r="W451" s="4"/>
      <c r="X451" s="4"/>
      <c r="Y451" s="4"/>
      <c r="Z451" s="4"/>
      <c r="AA451" s="4"/>
      <c r="AB451" s="4"/>
    </row>
    <row r="452" spans="1:28">
      <c r="A452" s="1"/>
      <c r="B452" s="1"/>
      <c r="C452" s="1"/>
      <c r="D452" s="1"/>
      <c r="E452" s="1"/>
      <c r="F452" s="2"/>
      <c r="G452" s="2"/>
      <c r="H452" s="2"/>
      <c r="I452" s="2"/>
      <c r="J452" s="2"/>
      <c r="K452" s="1"/>
      <c r="L452" s="1"/>
      <c r="M452" s="1"/>
      <c r="N452" s="1"/>
      <c r="O452" s="1"/>
      <c r="P452" s="1"/>
      <c r="Q452" s="1"/>
      <c r="R452" s="1"/>
      <c r="S452" s="3"/>
      <c r="T452" s="3"/>
      <c r="U452" s="4"/>
      <c r="V452" s="4"/>
      <c r="W452" s="4"/>
      <c r="X452" s="4"/>
      <c r="Y452" s="4"/>
      <c r="Z452" s="4"/>
      <c r="AA452" s="4"/>
      <c r="AB452" s="4"/>
    </row>
    <row r="453" spans="1:28">
      <c r="A453" s="1"/>
      <c r="B453" s="1"/>
      <c r="C453" s="1"/>
      <c r="D453" s="1"/>
      <c r="E453" s="1"/>
      <c r="F453" s="2"/>
      <c r="G453" s="2"/>
      <c r="H453" s="2"/>
      <c r="I453" s="2"/>
      <c r="J453" s="2"/>
      <c r="K453" s="1"/>
      <c r="L453" s="1"/>
      <c r="M453" s="1"/>
      <c r="N453" s="1"/>
      <c r="O453" s="1"/>
      <c r="P453" s="1"/>
      <c r="Q453" s="1"/>
      <c r="R453" s="1"/>
      <c r="S453" s="3"/>
      <c r="T453" s="3"/>
      <c r="U453" s="4"/>
      <c r="V453" s="4"/>
      <c r="W453" s="4"/>
      <c r="X453" s="4"/>
      <c r="Y453" s="4"/>
      <c r="Z453" s="4"/>
      <c r="AA453" s="4"/>
      <c r="AB453" s="4"/>
    </row>
    <row r="454" spans="1:28">
      <c r="A454" s="1"/>
      <c r="B454" s="1"/>
      <c r="C454" s="1"/>
      <c r="D454" s="1"/>
      <c r="E454" s="1"/>
      <c r="F454" s="2"/>
      <c r="G454" s="2"/>
      <c r="H454" s="2"/>
      <c r="I454" s="2"/>
      <c r="J454" s="2"/>
      <c r="K454" s="1"/>
      <c r="L454" s="1"/>
      <c r="M454" s="1"/>
      <c r="N454" s="1"/>
      <c r="O454" s="1"/>
      <c r="P454" s="1"/>
      <c r="Q454" s="1"/>
      <c r="R454" s="1"/>
      <c r="S454" s="3"/>
      <c r="T454" s="3"/>
      <c r="U454" s="4"/>
      <c r="V454" s="4"/>
      <c r="W454" s="4"/>
      <c r="X454" s="4"/>
      <c r="Y454" s="4"/>
      <c r="Z454" s="4"/>
      <c r="AA454" s="4"/>
      <c r="AB454" s="4"/>
    </row>
    <row r="455" spans="1:28">
      <c r="A455" s="1"/>
      <c r="B455" s="1"/>
      <c r="C455" s="1"/>
      <c r="D455" s="1"/>
      <c r="E455" s="1"/>
      <c r="F455" s="2"/>
      <c r="G455" s="2"/>
      <c r="H455" s="2"/>
      <c r="I455" s="2"/>
      <c r="J455" s="2"/>
      <c r="K455" s="1"/>
      <c r="L455" s="1"/>
      <c r="M455" s="1"/>
      <c r="N455" s="1"/>
      <c r="O455" s="1"/>
      <c r="P455" s="1"/>
      <c r="Q455" s="1"/>
      <c r="R455" s="1"/>
      <c r="S455" s="3"/>
      <c r="T455" s="3"/>
      <c r="U455" s="4"/>
      <c r="V455" s="4"/>
      <c r="W455" s="4"/>
      <c r="X455" s="4"/>
      <c r="Y455" s="4"/>
      <c r="Z455" s="4"/>
      <c r="AA455" s="4"/>
      <c r="AB455" s="4"/>
    </row>
    <row r="456" spans="1:28">
      <c r="A456" s="1"/>
      <c r="B456" s="1"/>
      <c r="C456" s="1"/>
      <c r="D456" s="1"/>
      <c r="E456" s="1"/>
      <c r="F456" s="2"/>
      <c r="G456" s="2"/>
      <c r="H456" s="2"/>
      <c r="I456" s="2"/>
      <c r="J456" s="2"/>
      <c r="K456" s="1"/>
      <c r="L456" s="1"/>
      <c r="M456" s="1"/>
      <c r="N456" s="1"/>
      <c r="O456" s="1"/>
      <c r="P456" s="1"/>
      <c r="Q456" s="1"/>
      <c r="R456" s="1"/>
      <c r="S456" s="3"/>
      <c r="T456" s="3"/>
      <c r="U456" s="4"/>
      <c r="V456" s="4"/>
      <c r="W456" s="4"/>
      <c r="X456" s="4"/>
      <c r="Y456" s="4"/>
      <c r="Z456" s="4"/>
      <c r="AA456" s="4"/>
      <c r="AB456" s="4"/>
    </row>
    <row r="457" spans="1:28">
      <c r="A457" s="1"/>
      <c r="B457" s="1"/>
      <c r="C457" s="1"/>
      <c r="D457" s="1"/>
      <c r="E457" s="1"/>
      <c r="F457" s="2"/>
      <c r="G457" s="2"/>
      <c r="H457" s="2"/>
      <c r="I457" s="2"/>
      <c r="J457" s="2"/>
      <c r="K457" s="1"/>
      <c r="L457" s="1"/>
      <c r="M457" s="1"/>
      <c r="N457" s="1"/>
      <c r="O457" s="1"/>
      <c r="P457" s="1"/>
      <c r="Q457" s="1"/>
      <c r="R457" s="1"/>
      <c r="S457" s="3"/>
      <c r="T457" s="3"/>
      <c r="U457" s="4"/>
      <c r="V457" s="4"/>
      <c r="W457" s="4"/>
      <c r="X457" s="4"/>
      <c r="Y457" s="4"/>
      <c r="Z457" s="4"/>
      <c r="AA457" s="4"/>
      <c r="AB457" s="4"/>
    </row>
    <row r="458" spans="1:28">
      <c r="A458" s="1"/>
      <c r="B458" s="1"/>
      <c r="C458" s="1"/>
      <c r="D458" s="1"/>
      <c r="E458" s="1"/>
      <c r="F458" s="2"/>
      <c r="G458" s="2"/>
      <c r="H458" s="2"/>
      <c r="I458" s="2"/>
      <c r="J458" s="2"/>
      <c r="K458" s="1"/>
      <c r="L458" s="1"/>
      <c r="M458" s="1"/>
      <c r="N458" s="1"/>
      <c r="O458" s="1"/>
      <c r="P458" s="1"/>
      <c r="Q458" s="1"/>
      <c r="R458" s="1"/>
      <c r="S458" s="3"/>
      <c r="T458" s="3"/>
      <c r="U458" s="4"/>
      <c r="V458" s="4"/>
      <c r="W458" s="4"/>
      <c r="X458" s="4"/>
      <c r="Y458" s="4"/>
      <c r="Z458" s="4"/>
      <c r="AA458" s="4"/>
      <c r="AB458" s="4"/>
    </row>
    <row r="459" spans="1:28">
      <c r="A459" s="1"/>
      <c r="B459" s="1"/>
      <c r="C459" s="1"/>
      <c r="D459" s="1"/>
      <c r="E459" s="1"/>
      <c r="F459" s="2"/>
      <c r="G459" s="2"/>
      <c r="H459" s="2"/>
      <c r="I459" s="2"/>
      <c r="J459" s="2"/>
      <c r="K459" s="1"/>
      <c r="L459" s="1"/>
      <c r="M459" s="1"/>
      <c r="N459" s="1"/>
      <c r="O459" s="1"/>
      <c r="P459" s="1"/>
      <c r="Q459" s="1"/>
      <c r="R459" s="1"/>
      <c r="S459" s="3"/>
      <c r="T459" s="3"/>
      <c r="U459" s="4"/>
      <c r="V459" s="4"/>
      <c r="W459" s="4"/>
      <c r="X459" s="4"/>
      <c r="Y459" s="4"/>
      <c r="Z459" s="4"/>
      <c r="AA459" s="4"/>
      <c r="AB459" s="4"/>
    </row>
    <row r="460" spans="1:28">
      <c r="A460" s="1"/>
      <c r="B460" s="1"/>
      <c r="C460" s="1"/>
      <c r="D460" s="1"/>
      <c r="E460" s="1"/>
      <c r="F460" s="2"/>
      <c r="G460" s="2"/>
      <c r="H460" s="2"/>
      <c r="I460" s="2"/>
      <c r="J460" s="2"/>
      <c r="K460" s="1"/>
      <c r="L460" s="1"/>
      <c r="M460" s="1"/>
      <c r="N460" s="1"/>
      <c r="O460" s="1"/>
      <c r="P460" s="1"/>
      <c r="Q460" s="1"/>
      <c r="R460" s="1"/>
      <c r="S460" s="3"/>
      <c r="T460" s="3"/>
      <c r="U460" s="4"/>
      <c r="V460" s="4"/>
      <c r="W460" s="4"/>
      <c r="X460" s="4"/>
      <c r="Y460" s="4"/>
      <c r="Z460" s="4"/>
      <c r="AA460" s="4"/>
      <c r="AB460" s="4"/>
    </row>
    <row r="461" spans="1:28">
      <c r="A461" s="1"/>
      <c r="B461" s="1"/>
      <c r="C461" s="1"/>
      <c r="D461" s="1"/>
      <c r="E461" s="1"/>
      <c r="F461" s="2"/>
      <c r="G461" s="2"/>
      <c r="H461" s="2"/>
      <c r="I461" s="2"/>
      <c r="J461" s="2"/>
      <c r="K461" s="1"/>
      <c r="L461" s="1"/>
      <c r="M461" s="1"/>
      <c r="N461" s="1"/>
      <c r="O461" s="1"/>
      <c r="P461" s="1"/>
      <c r="Q461" s="1"/>
      <c r="R461" s="1"/>
      <c r="S461" s="3"/>
      <c r="T461" s="3"/>
      <c r="U461" s="4"/>
      <c r="V461" s="4"/>
      <c r="W461" s="4"/>
      <c r="X461" s="4"/>
      <c r="Y461" s="4"/>
      <c r="Z461" s="4"/>
      <c r="AA461" s="4"/>
      <c r="AB461" s="4"/>
    </row>
    <row r="462" spans="1:28">
      <c r="A462" s="1"/>
      <c r="B462" s="1"/>
      <c r="C462" s="1"/>
      <c r="D462" s="1"/>
      <c r="E462" s="1"/>
      <c r="F462" s="2"/>
      <c r="G462" s="2"/>
      <c r="H462" s="2"/>
      <c r="I462" s="2"/>
      <c r="J462" s="2"/>
      <c r="K462" s="1"/>
      <c r="L462" s="1"/>
      <c r="M462" s="1"/>
      <c r="N462" s="1"/>
      <c r="O462" s="1"/>
      <c r="P462" s="1"/>
      <c r="Q462" s="1"/>
      <c r="R462" s="1"/>
      <c r="S462" s="3"/>
      <c r="T462" s="3"/>
      <c r="U462" s="4"/>
      <c r="V462" s="4"/>
      <c r="W462" s="4"/>
      <c r="X462" s="4"/>
      <c r="Y462" s="4"/>
      <c r="Z462" s="4"/>
      <c r="AA462" s="4"/>
      <c r="AB462" s="4"/>
    </row>
    <row r="463" spans="1:28">
      <c r="A463" s="1"/>
      <c r="B463" s="1"/>
      <c r="C463" s="1"/>
      <c r="D463" s="1"/>
      <c r="E463" s="1"/>
      <c r="F463" s="2"/>
      <c r="G463" s="2"/>
      <c r="H463" s="2"/>
      <c r="I463" s="2"/>
      <c r="J463" s="2"/>
      <c r="K463" s="1"/>
      <c r="L463" s="1"/>
      <c r="M463" s="1"/>
      <c r="N463" s="1"/>
      <c r="O463" s="1"/>
      <c r="P463" s="1"/>
      <c r="Q463" s="1"/>
      <c r="R463" s="1"/>
      <c r="S463" s="3"/>
      <c r="T463" s="3"/>
      <c r="U463" s="4"/>
      <c r="V463" s="4"/>
      <c r="W463" s="4"/>
      <c r="X463" s="4"/>
      <c r="Y463" s="4"/>
      <c r="Z463" s="4"/>
      <c r="AA463" s="4"/>
      <c r="AB463" s="4"/>
    </row>
    <row r="464" spans="1:28">
      <c r="A464" s="1"/>
      <c r="B464" s="1"/>
      <c r="C464" s="1"/>
      <c r="D464" s="1"/>
      <c r="E464" s="1"/>
      <c r="F464" s="2"/>
      <c r="G464" s="2"/>
      <c r="H464" s="2"/>
      <c r="I464" s="2"/>
      <c r="J464" s="2"/>
      <c r="K464" s="1"/>
      <c r="L464" s="1"/>
      <c r="M464" s="1"/>
      <c r="N464" s="1"/>
      <c r="O464" s="1"/>
      <c r="P464" s="1"/>
      <c r="Q464" s="1"/>
      <c r="R464" s="1"/>
      <c r="S464" s="3"/>
      <c r="T464" s="3"/>
      <c r="U464" s="4"/>
      <c r="V464" s="4"/>
      <c r="W464" s="4"/>
      <c r="X464" s="4"/>
      <c r="Y464" s="4"/>
      <c r="Z464" s="4"/>
      <c r="AA464" s="4"/>
      <c r="AB464" s="4"/>
    </row>
    <row r="465" spans="1:28">
      <c r="A465" s="1"/>
      <c r="B465" s="1"/>
      <c r="C465" s="1"/>
      <c r="D465" s="1"/>
      <c r="E465" s="1"/>
      <c r="F465" s="2"/>
      <c r="G465" s="2"/>
      <c r="H465" s="2"/>
      <c r="I465" s="2"/>
      <c r="J465" s="2"/>
      <c r="K465" s="1"/>
      <c r="L465" s="1"/>
      <c r="M465" s="1"/>
      <c r="N465" s="1"/>
      <c r="O465" s="1"/>
      <c r="P465" s="1"/>
      <c r="Q465" s="1"/>
      <c r="R465" s="1"/>
      <c r="S465" s="3"/>
      <c r="T465" s="3"/>
      <c r="U465" s="4"/>
      <c r="V465" s="4"/>
      <c r="W465" s="4"/>
      <c r="X465" s="4"/>
      <c r="Y465" s="4"/>
      <c r="Z465" s="4"/>
      <c r="AA465" s="4"/>
      <c r="AB465" s="4"/>
    </row>
    <row r="466" spans="1:28">
      <c r="A466" s="1"/>
      <c r="B466" s="1"/>
      <c r="C466" s="1"/>
      <c r="D466" s="1"/>
      <c r="E466" s="1"/>
      <c r="F466" s="2"/>
      <c r="G466" s="2"/>
      <c r="H466" s="2"/>
      <c r="I466" s="2"/>
      <c r="J466" s="2"/>
      <c r="K466" s="1"/>
      <c r="L466" s="1"/>
      <c r="M466" s="1"/>
      <c r="N466" s="1"/>
      <c r="O466" s="1"/>
      <c r="P466" s="1"/>
      <c r="Q466" s="1"/>
      <c r="R466" s="1"/>
      <c r="S466" s="3"/>
      <c r="T466" s="3"/>
      <c r="U466" s="4"/>
      <c r="V466" s="4"/>
      <c r="W466" s="4"/>
      <c r="X466" s="4"/>
      <c r="Y466" s="4"/>
      <c r="Z466" s="4"/>
      <c r="AA466" s="4"/>
      <c r="AB466" s="4"/>
    </row>
    <row r="467" spans="1:28">
      <c r="A467" s="1"/>
      <c r="B467" s="1"/>
      <c r="C467" s="1"/>
      <c r="D467" s="1"/>
      <c r="E467" s="1"/>
      <c r="F467" s="2"/>
      <c r="G467" s="2"/>
      <c r="H467" s="2"/>
      <c r="I467" s="2"/>
      <c r="J467" s="2"/>
      <c r="K467" s="1"/>
      <c r="L467" s="1"/>
      <c r="M467" s="1"/>
      <c r="N467" s="1"/>
      <c r="O467" s="1"/>
      <c r="P467" s="1"/>
      <c r="Q467" s="1"/>
      <c r="R467" s="1"/>
      <c r="S467" s="3"/>
      <c r="T467" s="3"/>
      <c r="U467" s="4"/>
      <c r="V467" s="4"/>
      <c r="W467" s="4"/>
      <c r="X467" s="4"/>
      <c r="Y467" s="4"/>
      <c r="Z467" s="4"/>
      <c r="AA467" s="4"/>
      <c r="AB467" s="4"/>
    </row>
    <row r="468" spans="1:28">
      <c r="A468" s="1"/>
      <c r="B468" s="1"/>
      <c r="C468" s="1"/>
      <c r="D468" s="1"/>
      <c r="E468" s="1"/>
      <c r="F468" s="2"/>
      <c r="G468" s="2"/>
      <c r="H468" s="2"/>
      <c r="I468" s="2"/>
      <c r="J468" s="2"/>
      <c r="K468" s="1"/>
      <c r="L468" s="1"/>
      <c r="M468" s="1"/>
      <c r="N468" s="1"/>
      <c r="O468" s="1"/>
      <c r="P468" s="1"/>
      <c r="Q468" s="1"/>
      <c r="R468" s="1"/>
      <c r="S468" s="3"/>
      <c r="T468" s="3"/>
      <c r="U468" s="4"/>
      <c r="V468" s="4"/>
      <c r="W468" s="4"/>
      <c r="X468" s="4"/>
      <c r="Y468" s="4"/>
      <c r="Z468" s="4"/>
      <c r="AA468" s="4"/>
      <c r="AB468" s="4"/>
    </row>
    <row r="469" spans="1:28">
      <c r="A469" s="1"/>
      <c r="B469" s="1"/>
      <c r="C469" s="1"/>
      <c r="D469" s="1"/>
      <c r="E469" s="1"/>
      <c r="F469" s="2"/>
      <c r="G469" s="2"/>
      <c r="H469" s="2"/>
      <c r="I469" s="2"/>
      <c r="J469" s="2"/>
      <c r="K469" s="1"/>
      <c r="L469" s="1"/>
      <c r="M469" s="1"/>
      <c r="N469" s="1"/>
      <c r="O469" s="1"/>
      <c r="P469" s="1"/>
      <c r="Q469" s="1"/>
      <c r="R469" s="1"/>
      <c r="S469" s="3"/>
      <c r="T469" s="3"/>
      <c r="U469" s="4"/>
      <c r="V469" s="4"/>
      <c r="W469" s="4"/>
      <c r="X469" s="4"/>
      <c r="Y469" s="4"/>
      <c r="Z469" s="4"/>
      <c r="AA469" s="4"/>
      <c r="AB469" s="4"/>
    </row>
    <row r="470" spans="1:28">
      <c r="A470" s="1"/>
      <c r="B470" s="1"/>
      <c r="C470" s="1"/>
      <c r="D470" s="1"/>
      <c r="E470" s="1"/>
      <c r="F470" s="2"/>
      <c r="G470" s="2"/>
      <c r="H470" s="2"/>
      <c r="I470" s="2"/>
      <c r="J470" s="2"/>
      <c r="K470" s="1"/>
      <c r="L470" s="1"/>
      <c r="M470" s="1"/>
      <c r="N470" s="1"/>
      <c r="O470" s="1"/>
      <c r="P470" s="1"/>
      <c r="Q470" s="1"/>
      <c r="R470" s="1"/>
      <c r="S470" s="3"/>
      <c r="T470" s="3"/>
      <c r="U470" s="4"/>
      <c r="V470" s="4"/>
      <c r="W470" s="4"/>
      <c r="X470" s="4"/>
      <c r="Y470" s="4"/>
      <c r="Z470" s="4"/>
      <c r="AA470" s="4"/>
      <c r="AB470" s="4"/>
    </row>
    <row r="471" spans="1:28">
      <c r="A471" s="1"/>
      <c r="B471" s="1"/>
      <c r="C471" s="1"/>
      <c r="D471" s="1"/>
      <c r="E471" s="1"/>
      <c r="F471" s="2"/>
      <c r="G471" s="2"/>
      <c r="H471" s="2"/>
      <c r="I471" s="2"/>
      <c r="J471" s="2"/>
      <c r="K471" s="1"/>
      <c r="L471" s="1"/>
      <c r="M471" s="1"/>
      <c r="N471" s="1"/>
      <c r="O471" s="1"/>
      <c r="P471" s="1"/>
      <c r="Q471" s="1"/>
      <c r="R471" s="1"/>
      <c r="S471" s="3"/>
      <c r="T471" s="3"/>
      <c r="U471" s="4"/>
      <c r="V471" s="4"/>
      <c r="W471" s="4"/>
      <c r="X471" s="4"/>
      <c r="Y471" s="4"/>
      <c r="Z471" s="4"/>
      <c r="AA471" s="4"/>
      <c r="AB471" s="4"/>
    </row>
    <row r="472" spans="1:28">
      <c r="A472" s="1"/>
      <c r="B472" s="1"/>
      <c r="C472" s="1"/>
      <c r="D472" s="1"/>
      <c r="E472" s="1"/>
      <c r="F472" s="2"/>
      <c r="G472" s="2"/>
      <c r="H472" s="2"/>
      <c r="I472" s="2"/>
      <c r="J472" s="2"/>
      <c r="K472" s="1"/>
      <c r="L472" s="1"/>
      <c r="M472" s="1"/>
      <c r="N472" s="1"/>
      <c r="O472" s="1"/>
      <c r="P472" s="1"/>
      <c r="Q472" s="1"/>
      <c r="R472" s="1"/>
      <c r="S472" s="3"/>
      <c r="T472" s="3"/>
      <c r="U472" s="4"/>
      <c r="V472" s="4"/>
      <c r="W472" s="4"/>
      <c r="X472" s="4"/>
      <c r="Y472" s="4"/>
      <c r="Z472" s="4"/>
      <c r="AA472" s="4"/>
      <c r="AB472" s="4"/>
    </row>
    <row r="473" spans="1:28">
      <c r="A473" s="1"/>
      <c r="B473" s="1"/>
      <c r="C473" s="1"/>
      <c r="D473" s="1"/>
      <c r="E473" s="1"/>
      <c r="F473" s="2"/>
      <c r="G473" s="2"/>
      <c r="H473" s="2"/>
      <c r="I473" s="2"/>
      <c r="J473" s="2"/>
      <c r="K473" s="1"/>
      <c r="L473" s="1"/>
      <c r="M473" s="1"/>
      <c r="N473" s="1"/>
      <c r="O473" s="1"/>
      <c r="P473" s="1"/>
      <c r="Q473" s="1"/>
      <c r="R473" s="1"/>
      <c r="S473" s="3"/>
      <c r="T473" s="3"/>
      <c r="U473" s="4"/>
      <c r="V473" s="4"/>
      <c r="W473" s="4"/>
      <c r="X473" s="4"/>
      <c r="Y473" s="4"/>
      <c r="Z473" s="4"/>
      <c r="AA473" s="4"/>
      <c r="AB473" s="4"/>
    </row>
    <row r="474" spans="1:28">
      <c r="A474" s="1"/>
      <c r="B474" s="1"/>
      <c r="C474" s="1"/>
      <c r="D474" s="1"/>
      <c r="E474" s="1"/>
      <c r="F474" s="2"/>
      <c r="G474" s="2"/>
      <c r="H474" s="2"/>
      <c r="I474" s="2"/>
      <c r="J474" s="2"/>
      <c r="K474" s="1"/>
      <c r="L474" s="1"/>
      <c r="M474" s="1"/>
      <c r="N474" s="1"/>
      <c r="O474" s="1"/>
      <c r="P474" s="1"/>
      <c r="Q474" s="1"/>
      <c r="R474" s="1"/>
      <c r="S474" s="3"/>
      <c r="T474" s="3"/>
      <c r="U474" s="4"/>
      <c r="V474" s="4"/>
      <c r="W474" s="4"/>
      <c r="X474" s="4"/>
      <c r="Y474" s="4"/>
      <c r="Z474" s="4"/>
      <c r="AA474" s="4"/>
      <c r="AB474" s="4"/>
    </row>
    <row r="475" spans="1:28">
      <c r="A475" s="1"/>
      <c r="B475" s="1"/>
      <c r="C475" s="1"/>
      <c r="D475" s="1"/>
      <c r="E475" s="1"/>
      <c r="F475" s="2"/>
      <c r="G475" s="2"/>
      <c r="H475" s="2"/>
      <c r="I475" s="2"/>
      <c r="J475" s="2"/>
      <c r="K475" s="1"/>
      <c r="L475" s="1"/>
      <c r="M475" s="1"/>
      <c r="N475" s="1"/>
      <c r="O475" s="1"/>
      <c r="P475" s="1"/>
      <c r="Q475" s="1"/>
      <c r="R475" s="1"/>
      <c r="S475" s="3"/>
      <c r="T475" s="3"/>
      <c r="U475" s="4"/>
      <c r="V475" s="4"/>
      <c r="W475" s="4"/>
      <c r="X475" s="4"/>
      <c r="Y475" s="4"/>
      <c r="Z475" s="4"/>
      <c r="AA475" s="4"/>
      <c r="AB475" s="4"/>
    </row>
    <row r="476" spans="1:28">
      <c r="A476" s="1"/>
      <c r="B476" s="1"/>
      <c r="C476" s="1"/>
      <c r="D476" s="1"/>
      <c r="E476" s="1"/>
      <c r="F476" s="2"/>
      <c r="G476" s="2"/>
      <c r="H476" s="2"/>
      <c r="I476" s="2"/>
      <c r="J476" s="2"/>
      <c r="K476" s="1"/>
      <c r="L476" s="1"/>
      <c r="M476" s="1"/>
      <c r="N476" s="1"/>
      <c r="O476" s="1"/>
      <c r="P476" s="1"/>
      <c r="Q476" s="1"/>
      <c r="R476" s="1"/>
      <c r="S476" s="3"/>
      <c r="T476" s="3"/>
      <c r="U476" s="4"/>
      <c r="V476" s="4"/>
      <c r="W476" s="4"/>
      <c r="X476" s="4"/>
      <c r="Y476" s="4"/>
      <c r="Z476" s="4"/>
      <c r="AA476" s="4"/>
      <c r="AB476" s="4"/>
    </row>
    <row r="477" spans="1:28">
      <c r="A477" s="1"/>
      <c r="B477" s="1"/>
      <c r="C477" s="1"/>
      <c r="D477" s="1"/>
      <c r="E477" s="1"/>
      <c r="F477" s="2"/>
      <c r="G477" s="2"/>
      <c r="H477" s="2"/>
      <c r="I477" s="2"/>
      <c r="J477" s="2"/>
      <c r="K477" s="1"/>
      <c r="L477" s="1"/>
      <c r="M477" s="1"/>
      <c r="N477" s="1"/>
      <c r="O477" s="1"/>
      <c r="P477" s="1"/>
      <c r="Q477" s="1"/>
      <c r="R477" s="1"/>
      <c r="S477" s="3"/>
      <c r="T477" s="3"/>
      <c r="U477" s="4"/>
      <c r="V477" s="4"/>
      <c r="W477" s="4"/>
      <c r="X477" s="4"/>
      <c r="Y477" s="4"/>
      <c r="Z477" s="4"/>
      <c r="AA477" s="4"/>
      <c r="AB477" s="4"/>
    </row>
    <row r="478" spans="1:28">
      <c r="A478" s="1"/>
      <c r="B478" s="1"/>
      <c r="C478" s="1"/>
      <c r="D478" s="1"/>
      <c r="E478" s="1"/>
      <c r="F478" s="2"/>
      <c r="G478" s="2"/>
      <c r="H478" s="2"/>
      <c r="I478" s="2"/>
      <c r="J478" s="2"/>
      <c r="K478" s="1"/>
      <c r="L478" s="1"/>
      <c r="M478" s="1"/>
      <c r="N478" s="1"/>
      <c r="O478" s="1"/>
      <c r="P478" s="1"/>
      <c r="Q478" s="1"/>
      <c r="R478" s="1"/>
      <c r="S478" s="3"/>
      <c r="T478" s="3"/>
      <c r="U478" s="4"/>
      <c r="V478" s="4"/>
      <c r="W478" s="4"/>
      <c r="X478" s="4"/>
      <c r="Y478" s="4"/>
      <c r="Z478" s="4"/>
      <c r="AA478" s="4"/>
      <c r="AB478" s="4"/>
    </row>
    <row r="479" spans="1:28">
      <c r="A479" s="1"/>
      <c r="B479" s="1"/>
      <c r="C479" s="1"/>
      <c r="D479" s="1"/>
      <c r="E479" s="1"/>
      <c r="F479" s="2"/>
      <c r="G479" s="2"/>
      <c r="H479" s="2"/>
      <c r="I479" s="2"/>
      <c r="J479" s="2"/>
      <c r="K479" s="1"/>
      <c r="L479" s="1"/>
      <c r="M479" s="1"/>
      <c r="N479" s="1"/>
      <c r="O479" s="1"/>
      <c r="P479" s="1"/>
      <c r="Q479" s="1"/>
      <c r="R479" s="1"/>
      <c r="S479" s="3"/>
      <c r="T479" s="3"/>
      <c r="U479" s="4"/>
      <c r="V479" s="4"/>
      <c r="W479" s="4"/>
      <c r="X479" s="4"/>
      <c r="Y479" s="4"/>
      <c r="Z479" s="4"/>
      <c r="AA479" s="4"/>
      <c r="AB479" s="4"/>
    </row>
    <row r="480" spans="1:28">
      <c r="A480" s="1"/>
      <c r="B480" s="1"/>
      <c r="C480" s="1"/>
      <c r="D480" s="1"/>
      <c r="E480" s="1"/>
      <c r="F480" s="2"/>
      <c r="G480" s="2"/>
      <c r="H480" s="2"/>
      <c r="I480" s="2"/>
      <c r="J480" s="2"/>
      <c r="K480" s="1"/>
      <c r="L480" s="1"/>
      <c r="M480" s="1"/>
      <c r="N480" s="1"/>
      <c r="O480" s="1"/>
      <c r="P480" s="1"/>
      <c r="Q480" s="1"/>
      <c r="R480" s="1"/>
      <c r="S480" s="3"/>
      <c r="T480" s="3"/>
      <c r="U480" s="4"/>
      <c r="V480" s="4"/>
      <c r="W480" s="4"/>
      <c r="X480" s="4"/>
      <c r="Y480" s="4"/>
      <c r="Z480" s="4"/>
      <c r="AA480" s="4"/>
      <c r="AB480" s="4"/>
    </row>
    <row r="481" spans="1:28">
      <c r="A481" s="1"/>
      <c r="B481" s="1"/>
      <c r="C481" s="1"/>
      <c r="D481" s="1"/>
      <c r="E481" s="1"/>
      <c r="F481" s="2"/>
      <c r="G481" s="2"/>
      <c r="H481" s="2"/>
      <c r="I481" s="2"/>
      <c r="J481" s="2"/>
      <c r="K481" s="1"/>
      <c r="L481" s="1"/>
      <c r="M481" s="1"/>
      <c r="N481" s="1"/>
      <c r="O481" s="1"/>
      <c r="P481" s="1"/>
      <c r="Q481" s="1"/>
      <c r="R481" s="1"/>
      <c r="S481" s="3"/>
      <c r="T481" s="3"/>
      <c r="U481" s="4"/>
      <c r="V481" s="4"/>
      <c r="W481" s="4"/>
      <c r="X481" s="4"/>
      <c r="Y481" s="4"/>
      <c r="Z481" s="4"/>
      <c r="AA481" s="4"/>
      <c r="AB481" s="4"/>
    </row>
    <row r="482" spans="1:28">
      <c r="A482" s="1"/>
      <c r="B482" s="1"/>
      <c r="C482" s="1"/>
      <c r="D482" s="1"/>
      <c r="E482" s="1"/>
      <c r="F482" s="2"/>
      <c r="G482" s="2"/>
      <c r="H482" s="2"/>
      <c r="I482" s="2"/>
      <c r="J482" s="2"/>
      <c r="K482" s="1"/>
      <c r="L482" s="1"/>
      <c r="M482" s="1"/>
      <c r="N482" s="1"/>
      <c r="O482" s="1"/>
      <c r="P482" s="1"/>
      <c r="Q482" s="1"/>
      <c r="R482" s="1"/>
      <c r="S482" s="3"/>
      <c r="T482" s="3"/>
      <c r="U482" s="4"/>
      <c r="V482" s="4"/>
      <c r="W482" s="4"/>
      <c r="X482" s="4"/>
      <c r="Y482" s="4"/>
      <c r="Z482" s="4"/>
      <c r="AA482" s="4"/>
      <c r="AB482" s="4"/>
    </row>
    <row r="483" spans="1:28">
      <c r="A483" s="1"/>
      <c r="B483" s="1"/>
      <c r="C483" s="1"/>
      <c r="D483" s="1"/>
      <c r="E483" s="1"/>
      <c r="F483" s="2"/>
      <c r="G483" s="2"/>
      <c r="H483" s="2"/>
      <c r="I483" s="2"/>
      <c r="J483" s="2"/>
      <c r="K483" s="1"/>
      <c r="L483" s="1"/>
      <c r="M483" s="1"/>
      <c r="N483" s="1"/>
      <c r="O483" s="1"/>
      <c r="P483" s="1"/>
      <c r="Q483" s="1"/>
      <c r="R483" s="1"/>
      <c r="S483" s="3"/>
      <c r="T483" s="3"/>
      <c r="U483" s="4"/>
      <c r="V483" s="4"/>
      <c r="W483" s="4"/>
      <c r="X483" s="4"/>
      <c r="Y483" s="4"/>
      <c r="Z483" s="4"/>
      <c r="AA483" s="4"/>
      <c r="AB483" s="4"/>
    </row>
    <row r="484" spans="1:28">
      <c r="A484" s="1"/>
      <c r="B484" s="1"/>
      <c r="C484" s="1"/>
      <c r="D484" s="1"/>
      <c r="E484" s="1"/>
      <c r="F484" s="2"/>
      <c r="G484" s="2"/>
      <c r="H484" s="2"/>
      <c r="I484" s="2"/>
      <c r="J484" s="2"/>
      <c r="K484" s="1"/>
      <c r="L484" s="1"/>
      <c r="M484" s="1"/>
      <c r="N484" s="1"/>
      <c r="O484" s="1"/>
      <c r="P484" s="1"/>
      <c r="Q484" s="1"/>
      <c r="R484" s="1"/>
      <c r="S484" s="3"/>
      <c r="T484" s="3"/>
      <c r="U484" s="4"/>
      <c r="V484" s="4"/>
      <c r="W484" s="4"/>
      <c r="X484" s="4"/>
      <c r="Y484" s="4"/>
      <c r="Z484" s="4"/>
      <c r="AA484" s="4"/>
      <c r="AB484" s="4"/>
    </row>
    <row r="485" spans="1:28">
      <c r="A485" s="1"/>
      <c r="B485" s="1"/>
      <c r="C485" s="1"/>
      <c r="D485" s="1"/>
      <c r="E485" s="1"/>
      <c r="F485" s="2"/>
      <c r="G485" s="2"/>
      <c r="H485" s="2"/>
      <c r="I485" s="2"/>
      <c r="J485" s="2"/>
      <c r="K485" s="1"/>
      <c r="L485" s="1"/>
      <c r="M485" s="1"/>
      <c r="N485" s="1"/>
      <c r="O485" s="1"/>
      <c r="P485" s="1"/>
      <c r="Q485" s="1"/>
      <c r="R485" s="1"/>
      <c r="S485" s="3"/>
      <c r="T485" s="3"/>
      <c r="U485" s="4"/>
      <c r="V485" s="4"/>
      <c r="W485" s="4"/>
      <c r="X485" s="4"/>
      <c r="Y485" s="4"/>
      <c r="Z485" s="4"/>
      <c r="AA485" s="4"/>
      <c r="AB485" s="4"/>
    </row>
    <row r="486" spans="1:28">
      <c r="A486" s="1"/>
      <c r="B486" s="1"/>
      <c r="C486" s="1"/>
      <c r="D486" s="1"/>
      <c r="E486" s="1"/>
      <c r="F486" s="2"/>
      <c r="G486" s="2"/>
      <c r="H486" s="2"/>
      <c r="I486" s="2"/>
      <c r="J486" s="2"/>
      <c r="K486" s="1"/>
      <c r="L486" s="1"/>
      <c r="M486" s="1"/>
      <c r="N486" s="1"/>
      <c r="O486" s="1"/>
      <c r="P486" s="1"/>
      <c r="Q486" s="1"/>
      <c r="R486" s="1"/>
      <c r="S486" s="3"/>
      <c r="T486" s="3"/>
      <c r="U486" s="4"/>
      <c r="V486" s="4"/>
      <c r="W486" s="4"/>
      <c r="X486" s="4"/>
      <c r="Y486" s="4"/>
      <c r="Z486" s="4"/>
      <c r="AA486" s="4"/>
      <c r="AB486" s="4"/>
    </row>
    <row r="487" spans="1:28">
      <c r="A487" s="1"/>
      <c r="B487" s="1"/>
      <c r="C487" s="1"/>
      <c r="D487" s="1"/>
      <c r="E487" s="1"/>
      <c r="F487" s="2"/>
      <c r="G487" s="2"/>
      <c r="H487" s="2"/>
      <c r="I487" s="2"/>
      <c r="J487" s="2"/>
      <c r="K487" s="1"/>
      <c r="L487" s="1"/>
      <c r="M487" s="1"/>
      <c r="N487" s="1"/>
      <c r="O487" s="1"/>
      <c r="P487" s="1"/>
      <c r="Q487" s="1"/>
      <c r="R487" s="1"/>
      <c r="S487" s="3"/>
      <c r="T487" s="3"/>
      <c r="U487" s="4"/>
      <c r="V487" s="4"/>
      <c r="W487" s="4"/>
      <c r="X487" s="4"/>
      <c r="Y487" s="4"/>
      <c r="Z487" s="4"/>
      <c r="AA487" s="4"/>
      <c r="AB487" s="4"/>
    </row>
    <row r="488" spans="1:28">
      <c r="A488" s="1"/>
      <c r="B488" s="1"/>
      <c r="C488" s="1"/>
      <c r="D488" s="1"/>
      <c r="E488" s="1"/>
      <c r="F488" s="2"/>
      <c r="G488" s="2"/>
      <c r="H488" s="2"/>
      <c r="I488" s="2"/>
      <c r="J488" s="2"/>
      <c r="K488" s="1"/>
      <c r="L488" s="1"/>
      <c r="M488" s="1"/>
      <c r="N488" s="1"/>
      <c r="O488" s="1"/>
      <c r="P488" s="1"/>
      <c r="Q488" s="1"/>
      <c r="R488" s="1"/>
      <c r="S488" s="3"/>
      <c r="T488" s="3"/>
      <c r="U488" s="4"/>
      <c r="V488" s="4"/>
      <c r="W488" s="4"/>
      <c r="X488" s="4"/>
      <c r="Y488" s="4"/>
      <c r="Z488" s="4"/>
      <c r="AA488" s="4"/>
      <c r="AB488" s="4"/>
    </row>
    <row r="489" spans="1:28">
      <c r="A489" s="1"/>
      <c r="B489" s="1"/>
      <c r="C489" s="1"/>
      <c r="D489" s="1"/>
      <c r="E489" s="1"/>
      <c r="F489" s="2"/>
      <c r="G489" s="2"/>
      <c r="H489" s="2"/>
      <c r="I489" s="2"/>
      <c r="J489" s="2"/>
      <c r="K489" s="1"/>
      <c r="L489" s="1"/>
      <c r="M489" s="1"/>
      <c r="N489" s="1"/>
      <c r="O489" s="1"/>
      <c r="P489" s="1"/>
      <c r="Q489" s="1"/>
      <c r="R489" s="1"/>
      <c r="S489" s="3"/>
      <c r="T489" s="3"/>
      <c r="U489" s="4"/>
      <c r="V489" s="4"/>
      <c r="W489" s="4"/>
      <c r="X489" s="4"/>
      <c r="Y489" s="4"/>
      <c r="Z489" s="4"/>
      <c r="AA489" s="4"/>
      <c r="AB489" s="4"/>
    </row>
    <row r="490" spans="1:28">
      <c r="A490" s="1"/>
      <c r="B490" s="1"/>
      <c r="C490" s="1"/>
      <c r="D490" s="1"/>
      <c r="E490" s="1"/>
      <c r="F490" s="2"/>
      <c r="G490" s="2"/>
      <c r="H490" s="2"/>
      <c r="I490" s="2"/>
      <c r="J490" s="2"/>
      <c r="K490" s="1"/>
      <c r="L490" s="1"/>
      <c r="M490" s="1"/>
      <c r="N490" s="1"/>
      <c r="O490" s="1"/>
      <c r="P490" s="1"/>
      <c r="Q490" s="1"/>
      <c r="R490" s="1"/>
      <c r="S490" s="3"/>
      <c r="T490" s="3"/>
      <c r="U490" s="4"/>
      <c r="V490" s="4"/>
      <c r="W490" s="4"/>
      <c r="X490" s="4"/>
      <c r="Y490" s="4"/>
      <c r="Z490" s="4"/>
      <c r="AA490" s="4"/>
      <c r="AB490" s="4"/>
    </row>
    <row r="491" spans="1:28">
      <c r="A491" s="1"/>
      <c r="B491" s="1"/>
      <c r="C491" s="1"/>
      <c r="D491" s="1"/>
      <c r="E491" s="1"/>
      <c r="F491" s="2"/>
      <c r="G491" s="2"/>
      <c r="H491" s="2"/>
      <c r="I491" s="2"/>
      <c r="J491" s="2"/>
      <c r="K491" s="1"/>
      <c r="L491" s="1"/>
      <c r="M491" s="1"/>
      <c r="N491" s="1"/>
      <c r="O491" s="1"/>
      <c r="P491" s="1"/>
      <c r="Q491" s="1"/>
      <c r="R491" s="1"/>
      <c r="S491" s="3"/>
      <c r="T491" s="3"/>
      <c r="U491" s="4"/>
      <c r="V491" s="4"/>
      <c r="W491" s="4"/>
      <c r="X491" s="4"/>
      <c r="Y491" s="4"/>
      <c r="Z491" s="4"/>
      <c r="AA491" s="4"/>
      <c r="AB491" s="4"/>
    </row>
    <row r="492" spans="1:28">
      <c r="A492" s="1"/>
      <c r="B492" s="1"/>
      <c r="C492" s="1"/>
      <c r="D492" s="1"/>
      <c r="E492" s="1"/>
      <c r="F492" s="2"/>
      <c r="G492" s="2"/>
      <c r="H492" s="2"/>
      <c r="I492" s="2"/>
      <c r="J492" s="2"/>
      <c r="K492" s="1"/>
      <c r="L492" s="1"/>
      <c r="M492" s="1"/>
      <c r="N492" s="1"/>
      <c r="O492" s="1"/>
      <c r="P492" s="1"/>
      <c r="Q492" s="1"/>
      <c r="R492" s="1"/>
      <c r="S492" s="3"/>
      <c r="T492" s="3"/>
      <c r="U492" s="4"/>
      <c r="V492" s="4"/>
      <c r="W492" s="4"/>
      <c r="X492" s="4"/>
      <c r="Y492" s="4"/>
      <c r="Z492" s="4"/>
      <c r="AA492" s="4"/>
      <c r="AB492" s="4"/>
    </row>
    <row r="493" spans="1:28">
      <c r="A493" s="1"/>
      <c r="B493" s="1"/>
      <c r="C493" s="1"/>
      <c r="D493" s="1"/>
      <c r="E493" s="1"/>
      <c r="F493" s="2"/>
      <c r="G493" s="2"/>
      <c r="H493" s="2"/>
      <c r="I493" s="2"/>
      <c r="J493" s="2"/>
      <c r="K493" s="1"/>
      <c r="L493" s="1"/>
      <c r="M493" s="1"/>
      <c r="N493" s="1"/>
      <c r="O493" s="1"/>
      <c r="P493" s="1"/>
      <c r="Q493" s="1"/>
      <c r="R493" s="1"/>
      <c r="S493" s="3"/>
      <c r="T493" s="3"/>
      <c r="U493" s="4"/>
      <c r="V493" s="4"/>
      <c r="W493" s="4"/>
      <c r="X493" s="4"/>
      <c r="Y493" s="4"/>
      <c r="Z493" s="4"/>
      <c r="AA493" s="4"/>
      <c r="AB493" s="4"/>
    </row>
    <row r="494" spans="1:28">
      <c r="A494" s="1"/>
      <c r="B494" s="1"/>
      <c r="C494" s="1"/>
      <c r="D494" s="1"/>
      <c r="E494" s="1"/>
      <c r="F494" s="2"/>
      <c r="G494" s="2"/>
      <c r="H494" s="2"/>
      <c r="I494" s="2"/>
      <c r="J494" s="2"/>
      <c r="K494" s="1"/>
      <c r="L494" s="1"/>
      <c r="M494" s="1"/>
      <c r="N494" s="1"/>
      <c r="O494" s="1"/>
      <c r="P494" s="1"/>
      <c r="Q494" s="1"/>
      <c r="R494" s="1"/>
      <c r="S494" s="3"/>
      <c r="T494" s="3"/>
      <c r="U494" s="4"/>
      <c r="V494" s="4"/>
      <c r="W494" s="4"/>
      <c r="X494" s="4"/>
      <c r="Y494" s="4"/>
      <c r="Z494" s="4"/>
      <c r="AA494" s="4"/>
      <c r="AB494" s="4"/>
    </row>
    <row r="495" spans="1:28">
      <c r="A495" s="1"/>
      <c r="B495" s="1"/>
      <c r="C495" s="1"/>
      <c r="D495" s="1"/>
      <c r="E495" s="1"/>
      <c r="F495" s="2"/>
      <c r="G495" s="2"/>
      <c r="H495" s="2"/>
      <c r="I495" s="2"/>
      <c r="J495" s="2"/>
      <c r="K495" s="1"/>
      <c r="L495" s="1"/>
      <c r="M495" s="1"/>
      <c r="N495" s="1"/>
      <c r="O495" s="1"/>
      <c r="P495" s="1"/>
      <c r="Q495" s="1"/>
      <c r="R495" s="1"/>
      <c r="S495" s="3"/>
      <c r="T495" s="3"/>
      <c r="U495" s="4"/>
      <c r="V495" s="4"/>
      <c r="W495" s="4"/>
      <c r="X495" s="4"/>
      <c r="Y495" s="4"/>
      <c r="Z495" s="4"/>
      <c r="AA495" s="4"/>
      <c r="AB495" s="4"/>
    </row>
    <row r="496" spans="1:28">
      <c r="A496" s="1"/>
      <c r="B496" s="1"/>
      <c r="C496" s="1"/>
      <c r="D496" s="1"/>
      <c r="E496" s="1"/>
      <c r="F496" s="2"/>
      <c r="G496" s="2"/>
      <c r="H496" s="2"/>
      <c r="I496" s="2"/>
      <c r="J496" s="2"/>
      <c r="K496" s="1"/>
      <c r="L496" s="1"/>
      <c r="M496" s="1"/>
      <c r="N496" s="1"/>
      <c r="O496" s="1"/>
      <c r="P496" s="1"/>
      <c r="Q496" s="1"/>
      <c r="R496" s="1"/>
      <c r="S496" s="3"/>
      <c r="T496" s="3"/>
      <c r="U496" s="4"/>
      <c r="V496" s="4"/>
      <c r="W496" s="4"/>
      <c r="X496" s="4"/>
      <c r="Y496" s="4"/>
      <c r="Z496" s="4"/>
      <c r="AA496" s="4"/>
      <c r="AB496" s="4"/>
    </row>
    <row r="497" spans="1:28">
      <c r="A497" s="1"/>
      <c r="B497" s="1"/>
      <c r="C497" s="1"/>
      <c r="D497" s="1"/>
      <c r="E497" s="1"/>
      <c r="F497" s="2"/>
      <c r="G497" s="2"/>
      <c r="H497" s="2"/>
      <c r="I497" s="2"/>
      <c r="J497" s="2"/>
      <c r="K497" s="1"/>
      <c r="L497" s="1"/>
      <c r="M497" s="1"/>
      <c r="N497" s="1"/>
      <c r="O497" s="1"/>
      <c r="P497" s="1"/>
      <c r="Q497" s="1"/>
      <c r="R497" s="1"/>
      <c r="S497" s="3"/>
      <c r="T497" s="3"/>
      <c r="U497" s="4"/>
      <c r="V497" s="4"/>
      <c r="W497" s="4"/>
      <c r="X497" s="4"/>
      <c r="Y497" s="4"/>
      <c r="Z497" s="4"/>
      <c r="AA497" s="4"/>
      <c r="AB497" s="4"/>
    </row>
    <row r="498" spans="1:28">
      <c r="A498" s="1"/>
      <c r="B498" s="1"/>
      <c r="C498" s="1"/>
      <c r="D498" s="1"/>
      <c r="E498" s="1"/>
      <c r="F498" s="2"/>
      <c r="G498" s="2"/>
      <c r="H498" s="2"/>
      <c r="I498" s="2"/>
      <c r="J498" s="2"/>
      <c r="K498" s="1"/>
      <c r="L498" s="1"/>
      <c r="M498" s="1"/>
      <c r="N498" s="1"/>
      <c r="O498" s="1"/>
      <c r="P498" s="1"/>
      <c r="Q498" s="1"/>
      <c r="R498" s="1"/>
      <c r="S498" s="3"/>
      <c r="T498" s="3"/>
      <c r="U498" s="4"/>
      <c r="V498" s="4"/>
      <c r="W498" s="4"/>
      <c r="X498" s="4"/>
      <c r="Y498" s="4"/>
      <c r="Z498" s="4"/>
      <c r="AA498" s="4"/>
      <c r="AB498" s="4"/>
    </row>
    <row r="499" spans="1:28">
      <c r="A499" s="1"/>
      <c r="B499" s="1"/>
      <c r="C499" s="1"/>
      <c r="D499" s="1"/>
      <c r="E499" s="1"/>
      <c r="F499" s="2"/>
      <c r="G499" s="2"/>
      <c r="H499" s="2"/>
      <c r="I499" s="2"/>
      <c r="J499" s="2"/>
      <c r="K499" s="1"/>
      <c r="L499" s="1"/>
      <c r="M499" s="1"/>
      <c r="N499" s="1"/>
      <c r="O499" s="1"/>
      <c r="P499" s="1"/>
      <c r="Q499" s="1"/>
      <c r="R499" s="1"/>
      <c r="S499" s="3"/>
      <c r="T499" s="3"/>
      <c r="U499" s="4"/>
      <c r="V499" s="4"/>
      <c r="W499" s="4"/>
      <c r="X499" s="4"/>
      <c r="Y499" s="4"/>
      <c r="Z499" s="4"/>
      <c r="AA499" s="4"/>
      <c r="AB499" s="4"/>
    </row>
    <row r="500" spans="1:28">
      <c r="A500" s="1"/>
      <c r="B500" s="1"/>
      <c r="C500" s="1"/>
      <c r="D500" s="1"/>
      <c r="E500" s="1"/>
      <c r="F500" s="2"/>
      <c r="G500" s="2"/>
      <c r="H500" s="2"/>
      <c r="I500" s="2"/>
      <c r="J500" s="2"/>
      <c r="K500" s="1"/>
      <c r="L500" s="1"/>
      <c r="M500" s="1"/>
      <c r="N500" s="1"/>
      <c r="O500" s="1"/>
      <c r="P500" s="1"/>
      <c r="Q500" s="1"/>
      <c r="R500" s="1"/>
      <c r="S500" s="3"/>
      <c r="T500" s="3"/>
      <c r="U500" s="4"/>
      <c r="V500" s="4"/>
      <c r="W500" s="4"/>
      <c r="X500" s="4"/>
      <c r="Y500" s="4"/>
      <c r="Z500" s="4"/>
      <c r="AA500" s="4"/>
      <c r="AB500" s="4"/>
    </row>
    <row r="501" spans="1:28">
      <c r="A501" s="1"/>
      <c r="B501" s="1"/>
      <c r="C501" s="1"/>
      <c r="D501" s="1"/>
      <c r="E501" s="1"/>
      <c r="F501" s="2"/>
      <c r="G501" s="2"/>
      <c r="H501" s="2"/>
      <c r="I501" s="2"/>
      <c r="J501" s="2"/>
      <c r="K501" s="1"/>
      <c r="L501" s="1"/>
      <c r="M501" s="1"/>
      <c r="N501" s="1"/>
      <c r="O501" s="1"/>
      <c r="P501" s="1"/>
      <c r="Q501" s="1"/>
      <c r="R501" s="1"/>
      <c r="S501" s="3"/>
      <c r="T501" s="3"/>
      <c r="U501" s="4"/>
      <c r="V501" s="4"/>
      <c r="W501" s="4"/>
      <c r="X501" s="4"/>
      <c r="Y501" s="4"/>
      <c r="Z501" s="4"/>
      <c r="AA501" s="4"/>
      <c r="AB501" s="4"/>
    </row>
    <row r="502" spans="1:28">
      <c r="A502" s="1"/>
      <c r="B502" s="1"/>
      <c r="C502" s="1"/>
      <c r="D502" s="1"/>
      <c r="E502" s="1"/>
      <c r="F502" s="2"/>
      <c r="G502" s="2"/>
      <c r="H502" s="2"/>
      <c r="I502" s="2"/>
      <c r="J502" s="2"/>
      <c r="K502" s="1"/>
      <c r="L502" s="1"/>
      <c r="M502" s="1"/>
      <c r="N502" s="1"/>
      <c r="O502" s="1"/>
      <c r="P502" s="1"/>
      <c r="Q502" s="1"/>
      <c r="R502" s="1"/>
      <c r="S502" s="3"/>
      <c r="T502" s="3"/>
      <c r="U502" s="4"/>
      <c r="V502" s="4"/>
      <c r="W502" s="4"/>
      <c r="X502" s="4"/>
      <c r="Y502" s="4"/>
      <c r="Z502" s="4"/>
      <c r="AA502" s="4"/>
      <c r="AB502" s="4"/>
    </row>
    <row r="503" spans="1:28">
      <c r="A503" s="1"/>
      <c r="B503" s="1"/>
      <c r="C503" s="1"/>
      <c r="D503" s="1"/>
      <c r="E503" s="1"/>
      <c r="F503" s="2"/>
      <c r="G503" s="2"/>
      <c r="H503" s="2"/>
      <c r="I503" s="2"/>
      <c r="J503" s="2"/>
      <c r="K503" s="1"/>
      <c r="L503" s="1"/>
      <c r="M503" s="1"/>
      <c r="N503" s="1"/>
      <c r="O503" s="1"/>
      <c r="P503" s="1"/>
      <c r="Q503" s="1"/>
      <c r="R503" s="1"/>
      <c r="S503" s="3"/>
      <c r="T503" s="3"/>
      <c r="U503" s="4"/>
      <c r="V503" s="4"/>
      <c r="W503" s="4"/>
      <c r="X503" s="4"/>
      <c r="Y503" s="4"/>
      <c r="Z503" s="4"/>
      <c r="AA503" s="4"/>
      <c r="AB503" s="4"/>
    </row>
    <row r="504" spans="1:28">
      <c r="A504" s="1"/>
      <c r="B504" s="1"/>
      <c r="C504" s="1"/>
      <c r="D504" s="1"/>
      <c r="E504" s="1"/>
      <c r="F504" s="2"/>
      <c r="G504" s="2"/>
      <c r="H504" s="2"/>
      <c r="I504" s="2"/>
      <c r="J504" s="2"/>
      <c r="K504" s="1"/>
      <c r="L504" s="1"/>
      <c r="M504" s="1"/>
      <c r="N504" s="1"/>
      <c r="O504" s="1"/>
      <c r="P504" s="1"/>
      <c r="Q504" s="1"/>
      <c r="R504" s="1"/>
      <c r="S504" s="3"/>
      <c r="T504" s="3"/>
      <c r="U504" s="4"/>
      <c r="V504" s="4"/>
      <c r="W504" s="4"/>
      <c r="X504" s="4"/>
      <c r="Y504" s="4"/>
      <c r="Z504" s="4"/>
      <c r="AA504" s="4"/>
      <c r="AB504" s="4"/>
    </row>
    <row r="505" spans="1:28">
      <c r="A505" s="1"/>
      <c r="B505" s="1"/>
      <c r="C505" s="1"/>
      <c r="D505" s="1"/>
      <c r="E505" s="1"/>
      <c r="F505" s="2"/>
      <c r="G505" s="2"/>
      <c r="H505" s="2"/>
      <c r="I505" s="2"/>
      <c r="J505" s="2"/>
      <c r="K505" s="1"/>
      <c r="L505" s="1"/>
      <c r="M505" s="1"/>
      <c r="N505" s="1"/>
      <c r="O505" s="1"/>
      <c r="P505" s="1"/>
      <c r="Q505" s="1"/>
      <c r="R505" s="1"/>
      <c r="S505" s="3"/>
      <c r="T505" s="3"/>
      <c r="U505" s="4"/>
      <c r="V505" s="4"/>
      <c r="W505" s="4"/>
      <c r="X505" s="4"/>
      <c r="Y505" s="4"/>
      <c r="Z505" s="4"/>
      <c r="AA505" s="4"/>
      <c r="AB505" s="4"/>
    </row>
    <row r="506" spans="1:28">
      <c r="A506" s="1"/>
      <c r="B506" s="1"/>
      <c r="C506" s="1"/>
      <c r="D506" s="1"/>
      <c r="E506" s="1"/>
      <c r="F506" s="2"/>
      <c r="G506" s="2"/>
      <c r="H506" s="2"/>
      <c r="I506" s="2"/>
      <c r="J506" s="2"/>
      <c r="K506" s="1"/>
      <c r="L506" s="1"/>
      <c r="M506" s="1"/>
      <c r="N506" s="1"/>
      <c r="O506" s="1"/>
      <c r="P506" s="1"/>
      <c r="Q506" s="1"/>
      <c r="R506" s="1"/>
      <c r="S506" s="3"/>
      <c r="T506" s="3"/>
      <c r="U506" s="4"/>
      <c r="V506" s="4"/>
      <c r="W506" s="4"/>
      <c r="X506" s="4"/>
      <c r="Y506" s="4"/>
      <c r="Z506" s="4"/>
      <c r="AA506" s="4"/>
      <c r="AB506" s="4"/>
    </row>
    <row r="507" spans="1:28">
      <c r="A507" s="1"/>
      <c r="B507" s="1"/>
      <c r="C507" s="1"/>
      <c r="D507" s="1"/>
      <c r="E507" s="1"/>
      <c r="F507" s="2"/>
      <c r="G507" s="2"/>
      <c r="H507" s="2"/>
      <c r="I507" s="2"/>
      <c r="J507" s="2"/>
      <c r="K507" s="1"/>
      <c r="L507" s="1"/>
      <c r="M507" s="1"/>
      <c r="N507" s="1"/>
      <c r="O507" s="1"/>
      <c r="P507" s="1"/>
      <c r="Q507" s="1"/>
      <c r="R507" s="1"/>
      <c r="S507" s="3"/>
      <c r="T507" s="3"/>
      <c r="U507" s="4"/>
      <c r="V507" s="4"/>
      <c r="W507" s="4"/>
      <c r="X507" s="4"/>
      <c r="Y507" s="4"/>
      <c r="Z507" s="4"/>
      <c r="AA507" s="4"/>
      <c r="AB507" s="4"/>
    </row>
    <row r="508" spans="1:28">
      <c r="A508" s="1"/>
      <c r="B508" s="1"/>
      <c r="C508" s="1"/>
      <c r="D508" s="1"/>
      <c r="E508" s="1"/>
      <c r="F508" s="2"/>
      <c r="G508" s="2"/>
      <c r="H508" s="2"/>
      <c r="I508" s="2"/>
      <c r="J508" s="2"/>
      <c r="K508" s="1"/>
      <c r="L508" s="1"/>
      <c r="M508" s="1"/>
      <c r="N508" s="1"/>
      <c r="O508" s="1"/>
      <c r="P508" s="1"/>
      <c r="Q508" s="1"/>
      <c r="R508" s="1"/>
      <c r="S508" s="3"/>
      <c r="T508" s="3"/>
      <c r="U508" s="4"/>
      <c r="V508" s="4"/>
      <c r="W508" s="4"/>
      <c r="X508" s="4"/>
      <c r="Y508" s="4"/>
      <c r="Z508" s="4"/>
      <c r="AA508" s="4"/>
      <c r="AB508" s="4"/>
    </row>
    <row r="509" spans="1:28">
      <c r="A509" s="1"/>
      <c r="B509" s="1"/>
      <c r="C509" s="1"/>
      <c r="D509" s="1"/>
      <c r="E509" s="1"/>
      <c r="F509" s="2"/>
      <c r="G509" s="2"/>
      <c r="H509" s="2"/>
      <c r="I509" s="2"/>
      <c r="J509" s="2"/>
      <c r="K509" s="1"/>
      <c r="L509" s="1"/>
      <c r="M509" s="1"/>
      <c r="N509" s="1"/>
      <c r="O509" s="1"/>
      <c r="P509" s="1"/>
      <c r="Q509" s="1"/>
      <c r="R509" s="1"/>
      <c r="S509" s="3"/>
      <c r="T509" s="3"/>
      <c r="U509" s="4"/>
      <c r="V509" s="4"/>
      <c r="W509" s="4"/>
      <c r="X509" s="4"/>
      <c r="Y509" s="4"/>
      <c r="Z509" s="4"/>
      <c r="AA509" s="4"/>
      <c r="AB509" s="4"/>
    </row>
    <row r="510" spans="1:28">
      <c r="A510" s="1"/>
      <c r="B510" s="1"/>
      <c r="C510" s="1"/>
      <c r="D510" s="1"/>
      <c r="E510" s="1"/>
      <c r="F510" s="2"/>
      <c r="G510" s="2"/>
      <c r="H510" s="2"/>
      <c r="I510" s="2"/>
      <c r="J510" s="2"/>
      <c r="K510" s="1"/>
      <c r="L510" s="1"/>
      <c r="M510" s="1"/>
      <c r="N510" s="1"/>
      <c r="O510" s="1"/>
      <c r="P510" s="1"/>
      <c r="Q510" s="1"/>
      <c r="R510" s="1"/>
      <c r="S510" s="3"/>
      <c r="T510" s="3"/>
      <c r="U510" s="4"/>
      <c r="V510" s="4"/>
      <c r="W510" s="4"/>
      <c r="X510" s="4"/>
      <c r="Y510" s="4"/>
      <c r="Z510" s="4"/>
      <c r="AA510" s="4"/>
      <c r="AB510" s="4"/>
    </row>
    <row r="511" spans="1:28">
      <c r="A511" s="1"/>
      <c r="B511" s="1"/>
      <c r="C511" s="1"/>
      <c r="D511" s="1"/>
      <c r="E511" s="1"/>
      <c r="F511" s="2"/>
      <c r="G511" s="2"/>
      <c r="H511" s="2"/>
      <c r="I511" s="2"/>
      <c r="J511" s="2"/>
      <c r="K511" s="1"/>
      <c r="L511" s="1"/>
      <c r="M511" s="1"/>
      <c r="N511" s="1"/>
      <c r="O511" s="1"/>
      <c r="P511" s="1"/>
      <c r="Q511" s="1"/>
      <c r="R511" s="1"/>
      <c r="S511" s="3"/>
      <c r="T511" s="3"/>
      <c r="U511" s="4"/>
      <c r="V511" s="4"/>
      <c r="W511" s="4"/>
      <c r="X511" s="4"/>
      <c r="Y511" s="4"/>
      <c r="Z511" s="4"/>
      <c r="AA511" s="4"/>
      <c r="AB511" s="4"/>
    </row>
    <row r="512" spans="1:28">
      <c r="A512" s="1"/>
      <c r="B512" s="1"/>
      <c r="C512" s="1"/>
      <c r="D512" s="1"/>
      <c r="E512" s="1"/>
      <c r="F512" s="2"/>
      <c r="G512" s="2"/>
      <c r="H512" s="2"/>
      <c r="I512" s="2"/>
      <c r="J512" s="2"/>
      <c r="K512" s="1"/>
      <c r="L512" s="1"/>
      <c r="M512" s="1"/>
      <c r="N512" s="1"/>
      <c r="O512" s="1"/>
      <c r="P512" s="1"/>
      <c r="Q512" s="1"/>
      <c r="R512" s="1"/>
      <c r="S512" s="3"/>
      <c r="T512" s="3"/>
      <c r="U512" s="4"/>
      <c r="V512" s="4"/>
      <c r="W512" s="4"/>
      <c r="X512" s="4"/>
      <c r="Y512" s="4"/>
      <c r="Z512" s="4"/>
      <c r="AA512" s="4"/>
      <c r="AB512" s="4"/>
    </row>
    <row r="513" spans="1:28">
      <c r="A513" s="1"/>
      <c r="B513" s="1"/>
      <c r="C513" s="1"/>
      <c r="D513" s="1"/>
      <c r="E513" s="1"/>
      <c r="F513" s="2"/>
      <c r="G513" s="2"/>
      <c r="H513" s="2"/>
      <c r="I513" s="2"/>
      <c r="J513" s="2"/>
      <c r="K513" s="1"/>
      <c r="L513" s="1"/>
      <c r="M513" s="1"/>
      <c r="N513" s="1"/>
      <c r="O513" s="1"/>
      <c r="P513" s="1"/>
      <c r="Q513" s="1"/>
      <c r="R513" s="1"/>
      <c r="S513" s="3"/>
      <c r="T513" s="3"/>
      <c r="U513" s="4"/>
      <c r="V513" s="4"/>
      <c r="W513" s="4"/>
      <c r="X513" s="4"/>
      <c r="Y513" s="4"/>
      <c r="Z513" s="4"/>
      <c r="AA513" s="4"/>
      <c r="AB513" s="4"/>
    </row>
    <row r="514" spans="1:28">
      <c r="A514" s="1"/>
      <c r="B514" s="1"/>
      <c r="C514" s="1"/>
      <c r="D514" s="1"/>
      <c r="E514" s="1"/>
      <c r="F514" s="2"/>
      <c r="G514" s="2"/>
      <c r="H514" s="2"/>
      <c r="I514" s="2"/>
      <c r="J514" s="2"/>
      <c r="K514" s="1"/>
      <c r="L514" s="1"/>
      <c r="M514" s="1"/>
      <c r="N514" s="1"/>
      <c r="O514" s="1"/>
      <c r="P514" s="1"/>
      <c r="Q514" s="1"/>
      <c r="R514" s="1"/>
      <c r="S514" s="3"/>
      <c r="T514" s="3"/>
      <c r="U514" s="4"/>
      <c r="V514" s="4"/>
      <c r="W514" s="4"/>
      <c r="X514" s="4"/>
      <c r="Y514" s="4"/>
      <c r="Z514" s="4"/>
      <c r="AA514" s="4"/>
      <c r="AB514" s="4"/>
    </row>
    <row r="515" spans="1:28">
      <c r="A515" s="1"/>
      <c r="B515" s="1"/>
      <c r="C515" s="1"/>
      <c r="D515" s="1"/>
      <c r="E515" s="1"/>
      <c r="F515" s="2"/>
      <c r="G515" s="2"/>
      <c r="H515" s="2"/>
      <c r="I515" s="2"/>
      <c r="J515" s="2"/>
      <c r="K515" s="1"/>
      <c r="L515" s="1"/>
      <c r="M515" s="1"/>
      <c r="N515" s="1"/>
      <c r="O515" s="1"/>
      <c r="P515" s="1"/>
      <c r="Q515" s="1"/>
      <c r="R515" s="1"/>
      <c r="S515" s="3"/>
      <c r="T515" s="3"/>
      <c r="U515" s="4"/>
      <c r="V515" s="4"/>
      <c r="W515" s="4"/>
      <c r="X515" s="4"/>
      <c r="Y515" s="4"/>
      <c r="Z515" s="4"/>
      <c r="AA515" s="4"/>
      <c r="AB515" s="4"/>
    </row>
    <row r="516" spans="1:28">
      <c r="A516" s="1"/>
      <c r="B516" s="1"/>
      <c r="C516" s="1"/>
      <c r="D516" s="1"/>
      <c r="E516" s="1"/>
      <c r="F516" s="2"/>
      <c r="G516" s="2"/>
      <c r="H516" s="2"/>
      <c r="I516" s="2"/>
      <c r="J516" s="2"/>
      <c r="K516" s="1"/>
      <c r="L516" s="1"/>
      <c r="M516" s="1"/>
      <c r="N516" s="1"/>
      <c r="O516" s="1"/>
      <c r="P516" s="1"/>
      <c r="Q516" s="1"/>
      <c r="R516" s="1"/>
      <c r="S516" s="3"/>
      <c r="T516" s="3"/>
      <c r="U516" s="4"/>
      <c r="V516" s="4"/>
      <c r="W516" s="4"/>
      <c r="X516" s="4"/>
      <c r="Y516" s="4"/>
      <c r="Z516" s="4"/>
      <c r="AA516" s="4"/>
      <c r="AB516" s="4"/>
    </row>
    <row r="517" spans="1:28">
      <c r="A517" s="1"/>
      <c r="B517" s="1"/>
      <c r="C517" s="1"/>
      <c r="D517" s="1"/>
      <c r="E517" s="1"/>
      <c r="F517" s="2"/>
      <c r="G517" s="2"/>
      <c r="H517" s="2"/>
      <c r="I517" s="2"/>
      <c r="J517" s="2"/>
      <c r="K517" s="1"/>
      <c r="L517" s="1"/>
      <c r="M517" s="1"/>
      <c r="N517" s="1"/>
      <c r="O517" s="1"/>
      <c r="P517" s="1"/>
      <c r="Q517" s="1"/>
      <c r="R517" s="1"/>
      <c r="S517" s="3"/>
      <c r="T517" s="3"/>
      <c r="U517" s="4"/>
      <c r="V517" s="4"/>
      <c r="W517" s="4"/>
      <c r="X517" s="4"/>
      <c r="Y517" s="4"/>
      <c r="Z517" s="4"/>
      <c r="AA517" s="4"/>
      <c r="AB517" s="4"/>
    </row>
    <row r="518" spans="1:28">
      <c r="A518" s="1"/>
      <c r="B518" s="1"/>
      <c r="C518" s="1"/>
      <c r="D518" s="1"/>
      <c r="E518" s="1"/>
      <c r="F518" s="2"/>
      <c r="G518" s="2"/>
      <c r="H518" s="2"/>
      <c r="I518" s="2"/>
      <c r="J518" s="2"/>
      <c r="K518" s="1"/>
      <c r="L518" s="1"/>
      <c r="M518" s="1"/>
      <c r="N518" s="1"/>
      <c r="O518" s="1"/>
      <c r="P518" s="1"/>
      <c r="Q518" s="1"/>
      <c r="R518" s="1"/>
      <c r="S518" s="3"/>
      <c r="T518" s="3"/>
      <c r="U518" s="4"/>
      <c r="V518" s="4"/>
      <c r="W518" s="4"/>
      <c r="X518" s="4"/>
      <c r="Y518" s="4"/>
      <c r="Z518" s="4"/>
      <c r="AA518" s="4"/>
      <c r="AB518" s="4"/>
    </row>
    <row r="519" spans="1:28">
      <c r="A519" s="1"/>
      <c r="B519" s="1"/>
      <c r="C519" s="1"/>
      <c r="D519" s="1"/>
      <c r="E519" s="1"/>
      <c r="F519" s="2"/>
      <c r="G519" s="2"/>
      <c r="H519" s="2"/>
      <c r="I519" s="2"/>
      <c r="J519" s="2"/>
      <c r="K519" s="1"/>
      <c r="L519" s="1"/>
      <c r="M519" s="1"/>
      <c r="N519" s="1"/>
      <c r="O519" s="1"/>
      <c r="P519" s="1"/>
      <c r="Q519" s="1"/>
      <c r="R519" s="1"/>
      <c r="S519" s="3"/>
      <c r="T519" s="3"/>
      <c r="U519" s="4"/>
      <c r="V519" s="4"/>
      <c r="W519" s="4"/>
      <c r="X519" s="4"/>
      <c r="Y519" s="4"/>
      <c r="Z519" s="4"/>
      <c r="AA519" s="4"/>
      <c r="AB519" s="4"/>
    </row>
    <row r="520" spans="1:28">
      <c r="A520" s="1"/>
      <c r="B520" s="1"/>
      <c r="C520" s="1"/>
      <c r="D520" s="1"/>
      <c r="E520" s="1"/>
      <c r="F520" s="2"/>
      <c r="G520" s="2"/>
      <c r="H520" s="2"/>
      <c r="I520" s="2"/>
      <c r="J520" s="2"/>
      <c r="K520" s="1"/>
      <c r="L520" s="1"/>
      <c r="M520" s="1"/>
      <c r="N520" s="1"/>
      <c r="O520" s="1"/>
      <c r="P520" s="1"/>
      <c r="Q520" s="1"/>
      <c r="R520" s="1"/>
      <c r="S520" s="3"/>
      <c r="T520" s="3"/>
      <c r="U520" s="4"/>
      <c r="V520" s="4"/>
      <c r="W520" s="4"/>
      <c r="X520" s="4"/>
      <c r="Y520" s="4"/>
      <c r="Z520" s="4"/>
      <c r="AA520" s="4"/>
      <c r="AB520" s="4"/>
    </row>
    <row r="521" spans="1:28">
      <c r="A521" s="1"/>
      <c r="B521" s="1"/>
      <c r="C521" s="1"/>
      <c r="D521" s="1"/>
      <c r="E521" s="1"/>
      <c r="F521" s="2"/>
      <c r="G521" s="2"/>
      <c r="H521" s="2"/>
      <c r="I521" s="2"/>
      <c r="J521" s="2"/>
      <c r="K521" s="1"/>
      <c r="L521" s="1"/>
      <c r="M521" s="1"/>
      <c r="N521" s="1"/>
      <c r="O521" s="1"/>
      <c r="P521" s="1"/>
      <c r="Q521" s="1"/>
      <c r="R521" s="1"/>
      <c r="S521" s="3"/>
      <c r="T521" s="3"/>
      <c r="U521" s="4"/>
      <c r="V521" s="4"/>
      <c r="W521" s="4"/>
      <c r="X521" s="4"/>
      <c r="Y521" s="4"/>
      <c r="Z521" s="4"/>
      <c r="AA521" s="4"/>
      <c r="AB521" s="4"/>
    </row>
    <row r="522" spans="1:28">
      <c r="A522" s="1"/>
      <c r="B522" s="1"/>
      <c r="C522" s="1"/>
      <c r="D522" s="1"/>
      <c r="E522" s="1"/>
      <c r="F522" s="2"/>
      <c r="G522" s="2"/>
      <c r="H522" s="2"/>
      <c r="I522" s="2"/>
      <c r="J522" s="2"/>
      <c r="K522" s="1"/>
      <c r="L522" s="1"/>
      <c r="M522" s="1"/>
      <c r="N522" s="1"/>
      <c r="O522" s="1"/>
      <c r="P522" s="1"/>
      <c r="Q522" s="1"/>
      <c r="R522" s="1"/>
      <c r="S522" s="3"/>
      <c r="T522" s="3"/>
      <c r="U522" s="4"/>
      <c r="V522" s="4"/>
      <c r="W522" s="4"/>
      <c r="X522" s="4"/>
      <c r="Y522" s="4"/>
      <c r="Z522" s="4"/>
      <c r="AA522" s="4"/>
      <c r="AB522" s="4"/>
    </row>
    <row r="523" spans="1:28">
      <c r="A523" s="1"/>
      <c r="B523" s="1"/>
      <c r="C523" s="1"/>
      <c r="D523" s="1"/>
      <c r="E523" s="1"/>
      <c r="F523" s="2"/>
      <c r="G523" s="2"/>
      <c r="H523" s="2"/>
      <c r="I523" s="2"/>
      <c r="J523" s="2"/>
      <c r="K523" s="1"/>
      <c r="L523" s="1"/>
      <c r="M523" s="1"/>
      <c r="N523" s="1"/>
      <c r="O523" s="1"/>
      <c r="P523" s="1"/>
      <c r="Q523" s="1"/>
      <c r="R523" s="1"/>
      <c r="S523" s="3"/>
      <c r="T523" s="3"/>
      <c r="U523" s="4"/>
      <c r="V523" s="4"/>
      <c r="W523" s="4"/>
      <c r="X523" s="4"/>
      <c r="Y523" s="4"/>
      <c r="Z523" s="4"/>
      <c r="AA523" s="4"/>
      <c r="AB523" s="4"/>
    </row>
    <row r="524" spans="1:28">
      <c r="A524" s="1"/>
      <c r="B524" s="1"/>
      <c r="C524" s="1"/>
      <c r="D524" s="1"/>
      <c r="E524" s="1"/>
      <c r="F524" s="2"/>
      <c r="G524" s="2"/>
      <c r="H524" s="2"/>
      <c r="I524" s="2"/>
      <c r="J524" s="2"/>
      <c r="K524" s="1"/>
      <c r="L524" s="1"/>
      <c r="M524" s="1"/>
      <c r="N524" s="1"/>
      <c r="O524" s="1"/>
      <c r="P524" s="1"/>
      <c r="Q524" s="1"/>
      <c r="R524" s="1"/>
      <c r="S524" s="3"/>
      <c r="T524" s="3"/>
      <c r="U524" s="4"/>
      <c r="V524" s="4"/>
      <c r="W524" s="4"/>
      <c r="X524" s="4"/>
      <c r="Y524" s="4"/>
      <c r="Z524" s="4"/>
      <c r="AA524" s="4"/>
      <c r="AB524" s="4"/>
    </row>
    <row r="525" spans="1:28">
      <c r="A525" s="1"/>
      <c r="B525" s="1"/>
      <c r="C525" s="1"/>
      <c r="D525" s="1"/>
      <c r="E525" s="1"/>
      <c r="F525" s="2"/>
      <c r="G525" s="2"/>
      <c r="H525" s="2"/>
      <c r="I525" s="2"/>
      <c r="J525" s="2"/>
      <c r="K525" s="1"/>
      <c r="L525" s="1"/>
      <c r="M525" s="1"/>
      <c r="N525" s="1"/>
      <c r="O525" s="1"/>
      <c r="P525" s="1"/>
      <c r="Q525" s="1"/>
      <c r="R525" s="1"/>
      <c r="S525" s="3"/>
      <c r="T525" s="3"/>
      <c r="U525" s="4"/>
      <c r="V525" s="4"/>
      <c r="W525" s="4"/>
      <c r="X525" s="4"/>
      <c r="Y525" s="4"/>
      <c r="Z525" s="4"/>
      <c r="AA525" s="4"/>
      <c r="AB525" s="4"/>
    </row>
    <row r="526" spans="1:28">
      <c r="A526" s="1"/>
      <c r="B526" s="1"/>
      <c r="C526" s="1"/>
      <c r="D526" s="1"/>
      <c r="E526" s="1"/>
      <c r="F526" s="2"/>
      <c r="G526" s="2"/>
      <c r="H526" s="2"/>
      <c r="I526" s="2"/>
      <c r="J526" s="2"/>
      <c r="K526" s="1"/>
      <c r="L526" s="1"/>
      <c r="M526" s="1"/>
      <c r="N526" s="1"/>
      <c r="O526" s="1"/>
      <c r="P526" s="1"/>
      <c r="Q526" s="1"/>
      <c r="R526" s="1"/>
      <c r="S526" s="3"/>
      <c r="T526" s="3"/>
      <c r="U526" s="4"/>
      <c r="V526" s="4"/>
      <c r="W526" s="4"/>
      <c r="X526" s="4"/>
      <c r="Y526" s="4"/>
      <c r="Z526" s="4"/>
      <c r="AA526" s="4"/>
      <c r="AB526" s="4"/>
    </row>
    <row r="527" spans="1:28">
      <c r="A527" s="1"/>
      <c r="B527" s="1"/>
      <c r="C527" s="1"/>
      <c r="D527" s="1"/>
      <c r="E527" s="1"/>
      <c r="F527" s="2"/>
      <c r="G527" s="2"/>
      <c r="H527" s="2"/>
      <c r="I527" s="2"/>
      <c r="J527" s="2"/>
      <c r="K527" s="1"/>
      <c r="L527" s="1"/>
      <c r="M527" s="1"/>
      <c r="N527" s="1"/>
      <c r="O527" s="1"/>
      <c r="P527" s="1"/>
      <c r="Q527" s="1"/>
      <c r="R527" s="1"/>
      <c r="S527" s="3"/>
      <c r="T527" s="3"/>
      <c r="U527" s="4"/>
      <c r="V527" s="4"/>
      <c r="W527" s="4"/>
      <c r="X527" s="4"/>
      <c r="Y527" s="4"/>
      <c r="Z527" s="4"/>
      <c r="AA527" s="4"/>
      <c r="AB527" s="4"/>
    </row>
    <row r="528" spans="1:28">
      <c r="A528" s="1"/>
      <c r="B528" s="1"/>
      <c r="C528" s="1"/>
      <c r="D528" s="1"/>
      <c r="E528" s="1"/>
      <c r="F528" s="2"/>
      <c r="G528" s="2"/>
      <c r="H528" s="2"/>
      <c r="I528" s="2"/>
      <c r="J528" s="2"/>
      <c r="K528" s="1"/>
      <c r="L528" s="1"/>
      <c r="M528" s="1"/>
      <c r="N528" s="1"/>
      <c r="O528" s="1"/>
      <c r="P528" s="1"/>
      <c r="Q528" s="1"/>
      <c r="R528" s="1"/>
      <c r="S528" s="3"/>
      <c r="T528" s="3"/>
      <c r="U528" s="4"/>
      <c r="V528" s="4"/>
      <c r="W528" s="4"/>
      <c r="X528" s="4"/>
      <c r="Y528" s="4"/>
      <c r="Z528" s="4"/>
      <c r="AA528" s="4"/>
      <c r="AB528" s="4"/>
    </row>
    <row r="529" spans="1:28">
      <c r="A529" s="1"/>
      <c r="B529" s="1"/>
      <c r="C529" s="1"/>
      <c r="D529" s="1"/>
      <c r="E529" s="1"/>
      <c r="F529" s="2"/>
      <c r="G529" s="2"/>
      <c r="H529" s="2"/>
      <c r="I529" s="2"/>
      <c r="J529" s="2"/>
      <c r="K529" s="1"/>
      <c r="L529" s="1"/>
      <c r="M529" s="1"/>
      <c r="N529" s="1"/>
      <c r="O529" s="1"/>
      <c r="P529" s="1"/>
      <c r="Q529" s="1"/>
      <c r="R529" s="1"/>
      <c r="S529" s="3"/>
      <c r="T529" s="3"/>
      <c r="U529" s="4"/>
      <c r="V529" s="4"/>
      <c r="W529" s="4"/>
      <c r="X529" s="4"/>
      <c r="Y529" s="4"/>
      <c r="Z529" s="4"/>
      <c r="AA529" s="4"/>
      <c r="AB529" s="4"/>
    </row>
    <row r="530" spans="1:28">
      <c r="A530" s="1"/>
      <c r="B530" s="1"/>
      <c r="C530" s="1"/>
      <c r="D530" s="1"/>
      <c r="E530" s="1"/>
      <c r="F530" s="2"/>
      <c r="G530" s="2"/>
      <c r="H530" s="2"/>
      <c r="I530" s="2"/>
      <c r="J530" s="2"/>
      <c r="K530" s="1"/>
      <c r="L530" s="1"/>
      <c r="M530" s="1"/>
      <c r="N530" s="1"/>
      <c r="O530" s="1"/>
      <c r="P530" s="1"/>
      <c r="Q530" s="1"/>
      <c r="R530" s="1"/>
      <c r="S530" s="3"/>
      <c r="T530" s="3"/>
      <c r="U530" s="4"/>
      <c r="V530" s="4"/>
      <c r="W530" s="4"/>
      <c r="X530" s="4"/>
      <c r="Y530" s="4"/>
      <c r="Z530" s="4"/>
      <c r="AA530" s="4"/>
      <c r="AB530" s="4"/>
    </row>
    <row r="531" spans="1:28">
      <c r="A531" s="1"/>
      <c r="B531" s="1"/>
      <c r="C531" s="1"/>
      <c r="D531" s="1"/>
      <c r="E531" s="1"/>
      <c r="F531" s="2"/>
      <c r="G531" s="2"/>
      <c r="H531" s="2"/>
      <c r="I531" s="2"/>
      <c r="J531" s="2"/>
      <c r="K531" s="1"/>
      <c r="L531" s="1"/>
      <c r="M531" s="1"/>
      <c r="N531" s="1"/>
      <c r="O531" s="1"/>
      <c r="P531" s="1"/>
      <c r="Q531" s="1"/>
      <c r="R531" s="1"/>
      <c r="S531" s="3"/>
      <c r="T531" s="3"/>
      <c r="U531" s="4"/>
      <c r="V531" s="4"/>
      <c r="W531" s="4"/>
      <c r="X531" s="4"/>
      <c r="Y531" s="4"/>
      <c r="Z531" s="4"/>
      <c r="AA531" s="4"/>
      <c r="AB531" s="4"/>
    </row>
    <row r="532" spans="1:28">
      <c r="A532" s="1"/>
      <c r="B532" s="1"/>
      <c r="C532" s="1"/>
      <c r="D532" s="1"/>
      <c r="E532" s="1"/>
      <c r="F532" s="2"/>
      <c r="G532" s="2"/>
      <c r="H532" s="2"/>
      <c r="I532" s="2"/>
      <c r="J532" s="2"/>
      <c r="K532" s="1"/>
      <c r="L532" s="1"/>
      <c r="M532" s="1"/>
      <c r="N532" s="1"/>
      <c r="O532" s="1"/>
      <c r="P532" s="1"/>
      <c r="Q532" s="1"/>
      <c r="R532" s="1"/>
      <c r="S532" s="3"/>
      <c r="T532" s="3"/>
      <c r="U532" s="4"/>
      <c r="V532" s="4"/>
      <c r="W532" s="4"/>
      <c r="X532" s="4"/>
      <c r="Y532" s="4"/>
      <c r="Z532" s="4"/>
      <c r="AA532" s="4"/>
      <c r="AB532" s="4"/>
    </row>
    <row r="533" spans="1:28">
      <c r="A533" s="1"/>
      <c r="B533" s="1"/>
      <c r="C533" s="1"/>
      <c r="D533" s="1"/>
      <c r="E533" s="1"/>
      <c r="F533" s="2"/>
      <c r="G533" s="2"/>
      <c r="H533" s="2"/>
      <c r="I533" s="2"/>
      <c r="J533" s="2"/>
      <c r="K533" s="1"/>
      <c r="L533" s="1"/>
      <c r="M533" s="1"/>
      <c r="N533" s="1"/>
      <c r="O533" s="1"/>
      <c r="P533" s="1"/>
      <c r="Q533" s="1"/>
      <c r="R533" s="1"/>
      <c r="S533" s="3"/>
      <c r="T533" s="3"/>
      <c r="U533" s="4"/>
      <c r="V533" s="4"/>
      <c r="W533" s="4"/>
      <c r="X533" s="4"/>
      <c r="Y533" s="4"/>
      <c r="Z533" s="4"/>
      <c r="AA533" s="4"/>
      <c r="AB533" s="4"/>
    </row>
    <row r="534" spans="1:28">
      <c r="A534" s="1"/>
      <c r="B534" s="1"/>
      <c r="C534" s="1"/>
      <c r="D534" s="1"/>
      <c r="E534" s="1"/>
      <c r="F534" s="2"/>
      <c r="G534" s="2"/>
      <c r="H534" s="2"/>
      <c r="I534" s="2"/>
      <c r="J534" s="2"/>
      <c r="K534" s="1"/>
      <c r="L534" s="1"/>
      <c r="M534" s="1"/>
      <c r="N534" s="1"/>
      <c r="O534" s="1"/>
      <c r="P534" s="1"/>
      <c r="Q534" s="1"/>
      <c r="R534" s="1"/>
      <c r="S534" s="3"/>
      <c r="T534" s="3"/>
      <c r="U534" s="4"/>
      <c r="V534" s="4"/>
      <c r="W534" s="4"/>
      <c r="X534" s="4"/>
      <c r="Y534" s="4"/>
      <c r="Z534" s="4"/>
      <c r="AA534" s="4"/>
      <c r="AB534" s="4"/>
    </row>
    <row r="535" spans="1:28">
      <c r="A535" s="1"/>
      <c r="B535" s="1"/>
      <c r="C535" s="1"/>
      <c r="D535" s="1"/>
      <c r="E535" s="1"/>
      <c r="F535" s="2"/>
      <c r="G535" s="2"/>
      <c r="H535" s="2"/>
      <c r="I535" s="2"/>
      <c r="J535" s="2"/>
      <c r="K535" s="1"/>
      <c r="L535" s="1"/>
      <c r="M535" s="1"/>
      <c r="N535" s="1"/>
      <c r="O535" s="1"/>
      <c r="P535" s="1"/>
      <c r="Q535" s="1"/>
      <c r="R535" s="1"/>
      <c r="S535" s="3"/>
      <c r="T535" s="3"/>
      <c r="U535" s="4"/>
      <c r="V535" s="4"/>
      <c r="W535" s="4"/>
      <c r="X535" s="4"/>
      <c r="Y535" s="4"/>
      <c r="Z535" s="4"/>
      <c r="AA535" s="4"/>
      <c r="AB535" s="4"/>
    </row>
    <row r="536" spans="1:28">
      <c r="A536" s="1"/>
      <c r="B536" s="1"/>
      <c r="C536" s="1"/>
      <c r="D536" s="1"/>
      <c r="E536" s="1"/>
      <c r="F536" s="2"/>
      <c r="G536" s="2"/>
      <c r="H536" s="2"/>
      <c r="I536" s="2"/>
      <c r="J536" s="2"/>
      <c r="K536" s="1"/>
      <c r="L536" s="1"/>
      <c r="M536" s="1"/>
      <c r="N536" s="1"/>
      <c r="O536" s="1"/>
      <c r="P536" s="1"/>
      <c r="Q536" s="1"/>
      <c r="R536" s="1"/>
      <c r="S536" s="3"/>
      <c r="T536" s="3"/>
      <c r="U536" s="4"/>
      <c r="V536" s="4"/>
      <c r="W536" s="4"/>
      <c r="X536" s="4"/>
      <c r="Y536" s="4"/>
      <c r="Z536" s="4"/>
      <c r="AA536" s="4"/>
      <c r="AB536" s="4"/>
    </row>
    <row r="537" spans="1:28">
      <c r="A537" s="1"/>
      <c r="B537" s="1"/>
      <c r="C537" s="1"/>
      <c r="D537" s="1"/>
      <c r="E537" s="1"/>
      <c r="F537" s="2"/>
      <c r="G537" s="2"/>
      <c r="H537" s="2"/>
      <c r="I537" s="2"/>
      <c r="J537" s="2"/>
      <c r="K537" s="1"/>
      <c r="L537" s="1"/>
      <c r="M537" s="1"/>
      <c r="N537" s="1"/>
      <c r="O537" s="1"/>
      <c r="P537" s="1"/>
      <c r="Q537" s="1"/>
      <c r="R537" s="1"/>
      <c r="S537" s="3"/>
      <c r="T537" s="3"/>
      <c r="U537" s="4"/>
      <c r="V537" s="4"/>
      <c r="W537" s="4"/>
      <c r="X537" s="4"/>
      <c r="Y537" s="4"/>
      <c r="Z537" s="4"/>
      <c r="AA537" s="4"/>
      <c r="AB537" s="4"/>
    </row>
    <row r="538" spans="1:28">
      <c r="A538" s="1"/>
      <c r="B538" s="1"/>
      <c r="C538" s="1"/>
      <c r="D538" s="1"/>
      <c r="E538" s="1"/>
      <c r="F538" s="2"/>
      <c r="G538" s="2"/>
      <c r="H538" s="2"/>
      <c r="I538" s="2"/>
      <c r="J538" s="2"/>
      <c r="K538" s="1"/>
      <c r="L538" s="1"/>
      <c r="M538" s="1"/>
      <c r="N538" s="1"/>
      <c r="O538" s="1"/>
      <c r="P538" s="1"/>
      <c r="Q538" s="1"/>
      <c r="R538" s="1"/>
      <c r="S538" s="3"/>
      <c r="T538" s="3"/>
      <c r="U538" s="4"/>
      <c r="V538" s="4"/>
      <c r="W538" s="4"/>
      <c r="X538" s="4"/>
      <c r="Y538" s="4"/>
      <c r="Z538" s="4"/>
      <c r="AA538" s="4"/>
      <c r="AB538" s="4"/>
    </row>
    <row r="539" spans="1:28">
      <c r="A539" s="1"/>
      <c r="B539" s="1"/>
      <c r="C539" s="1"/>
      <c r="D539" s="1"/>
      <c r="E539" s="1"/>
      <c r="F539" s="2"/>
      <c r="G539" s="2"/>
      <c r="H539" s="2"/>
      <c r="I539" s="2"/>
      <c r="J539" s="2"/>
      <c r="K539" s="1"/>
      <c r="L539" s="1"/>
      <c r="M539" s="1"/>
      <c r="N539" s="1"/>
      <c r="O539" s="1"/>
      <c r="P539" s="1"/>
      <c r="Q539" s="1"/>
      <c r="R539" s="1"/>
      <c r="S539" s="3"/>
      <c r="T539" s="3"/>
      <c r="U539" s="4"/>
      <c r="V539" s="4"/>
      <c r="W539" s="4"/>
      <c r="X539" s="4"/>
      <c r="Y539" s="4"/>
      <c r="Z539" s="4"/>
      <c r="AA539" s="4"/>
      <c r="AB539" s="4"/>
    </row>
    <row r="540" spans="1:28">
      <c r="A540" s="1"/>
      <c r="B540" s="1"/>
      <c r="C540" s="1"/>
      <c r="D540" s="1"/>
      <c r="E540" s="1"/>
      <c r="F540" s="2"/>
      <c r="G540" s="2"/>
      <c r="H540" s="2"/>
      <c r="I540" s="2"/>
      <c r="J540" s="2"/>
      <c r="K540" s="1"/>
      <c r="L540" s="1"/>
      <c r="M540" s="1"/>
      <c r="N540" s="1"/>
      <c r="O540" s="1"/>
      <c r="P540" s="1"/>
      <c r="Q540" s="1"/>
      <c r="R540" s="1"/>
      <c r="S540" s="3"/>
      <c r="T540" s="3"/>
      <c r="U540" s="4"/>
      <c r="V540" s="4"/>
      <c r="W540" s="4"/>
      <c r="X540" s="4"/>
      <c r="Y540" s="4"/>
      <c r="Z540" s="4"/>
      <c r="AA540" s="4"/>
      <c r="AB540" s="4"/>
    </row>
    <row r="541" spans="1:28">
      <c r="A541" s="1"/>
      <c r="B541" s="1"/>
      <c r="C541" s="1"/>
      <c r="D541" s="1"/>
      <c r="E541" s="1"/>
      <c r="F541" s="2"/>
      <c r="G541" s="2"/>
      <c r="H541" s="2"/>
      <c r="I541" s="2"/>
      <c r="J541" s="2"/>
      <c r="K541" s="1"/>
      <c r="L541" s="1"/>
      <c r="M541" s="1"/>
      <c r="N541" s="1"/>
      <c r="O541" s="1"/>
      <c r="P541" s="1"/>
      <c r="Q541" s="1"/>
      <c r="R541" s="1"/>
      <c r="S541" s="3"/>
      <c r="T541" s="3"/>
      <c r="U541" s="4"/>
      <c r="V541" s="4"/>
      <c r="W541" s="4"/>
      <c r="X541" s="4"/>
      <c r="Y541" s="4"/>
      <c r="Z541" s="4"/>
      <c r="AA541" s="4"/>
      <c r="AB541" s="4"/>
    </row>
    <row r="542" spans="1:28">
      <c r="A542" s="1"/>
      <c r="B542" s="1"/>
      <c r="C542" s="1"/>
      <c r="D542" s="1"/>
      <c r="E542" s="1"/>
      <c r="F542" s="2"/>
      <c r="G542" s="2"/>
      <c r="H542" s="2"/>
      <c r="I542" s="2"/>
      <c r="J542" s="2"/>
      <c r="K542" s="1"/>
      <c r="L542" s="1"/>
      <c r="M542" s="1"/>
      <c r="N542" s="1"/>
      <c r="O542" s="1"/>
      <c r="P542" s="1"/>
      <c r="Q542" s="1"/>
      <c r="R542" s="1"/>
      <c r="S542" s="3"/>
      <c r="T542" s="3"/>
      <c r="U542" s="4"/>
      <c r="V542" s="4"/>
      <c r="W542" s="4"/>
      <c r="X542" s="4"/>
      <c r="Y542" s="4"/>
      <c r="Z542" s="4"/>
      <c r="AA542" s="4"/>
      <c r="AB542" s="4"/>
    </row>
    <row r="543" spans="1:28">
      <c r="A543" s="1"/>
      <c r="B543" s="1"/>
      <c r="C543" s="1"/>
      <c r="D543" s="1"/>
      <c r="E543" s="1"/>
      <c r="F543" s="2"/>
      <c r="G543" s="2"/>
      <c r="H543" s="2"/>
      <c r="I543" s="2"/>
      <c r="J543" s="2"/>
      <c r="K543" s="1"/>
      <c r="L543" s="1"/>
      <c r="M543" s="1"/>
      <c r="N543" s="1"/>
      <c r="O543" s="1"/>
      <c r="P543" s="1"/>
      <c r="Q543" s="1"/>
      <c r="R543" s="1"/>
      <c r="S543" s="3"/>
      <c r="T543" s="3"/>
      <c r="U543" s="4"/>
      <c r="V543" s="4"/>
      <c r="W543" s="4"/>
      <c r="X543" s="4"/>
      <c r="Y543" s="4"/>
      <c r="Z543" s="4"/>
      <c r="AA543" s="4"/>
      <c r="AB543" s="4"/>
    </row>
    <row r="544" spans="1:28">
      <c r="A544" s="1"/>
      <c r="B544" s="1"/>
      <c r="C544" s="1"/>
      <c r="D544" s="1"/>
      <c r="E544" s="1"/>
      <c r="F544" s="2"/>
      <c r="G544" s="2"/>
      <c r="H544" s="2"/>
      <c r="I544" s="2"/>
      <c r="J544" s="2"/>
      <c r="K544" s="1"/>
      <c r="L544" s="1"/>
      <c r="M544" s="1"/>
      <c r="N544" s="1"/>
      <c r="O544" s="1"/>
      <c r="P544" s="1"/>
      <c r="Q544" s="1"/>
      <c r="R544" s="1"/>
      <c r="S544" s="3"/>
      <c r="T544" s="3"/>
      <c r="U544" s="4"/>
      <c r="V544" s="4"/>
      <c r="W544" s="4"/>
      <c r="X544" s="4"/>
      <c r="Y544" s="4"/>
      <c r="Z544" s="4"/>
      <c r="AA544" s="4"/>
      <c r="AB544" s="4"/>
    </row>
    <row r="545" spans="1:28">
      <c r="A545" s="1"/>
      <c r="B545" s="1"/>
      <c r="C545" s="1"/>
      <c r="D545" s="1"/>
      <c r="E545" s="1"/>
      <c r="F545" s="2"/>
      <c r="G545" s="2"/>
      <c r="H545" s="2"/>
      <c r="I545" s="2"/>
      <c r="J545" s="2"/>
      <c r="K545" s="1"/>
      <c r="L545" s="1"/>
      <c r="M545" s="1"/>
      <c r="N545" s="1"/>
      <c r="O545" s="1"/>
      <c r="P545" s="1"/>
      <c r="Q545" s="1"/>
      <c r="R545" s="1"/>
      <c r="S545" s="3"/>
      <c r="T545" s="3"/>
      <c r="U545" s="4"/>
      <c r="V545" s="4"/>
      <c r="W545" s="4"/>
      <c r="X545" s="4"/>
      <c r="Y545" s="4"/>
      <c r="Z545" s="4"/>
      <c r="AA545" s="4"/>
      <c r="AB545" s="4"/>
    </row>
    <row r="546" spans="1:28">
      <c r="A546" s="1"/>
      <c r="B546" s="1"/>
      <c r="C546" s="1"/>
      <c r="D546" s="1"/>
      <c r="E546" s="1"/>
      <c r="F546" s="2"/>
      <c r="G546" s="2"/>
      <c r="H546" s="2"/>
      <c r="I546" s="2"/>
      <c r="J546" s="2"/>
      <c r="K546" s="1"/>
      <c r="L546" s="1"/>
      <c r="M546" s="1"/>
      <c r="N546" s="1"/>
      <c r="O546" s="1"/>
      <c r="P546" s="1"/>
      <c r="Q546" s="1"/>
      <c r="R546" s="1"/>
      <c r="S546" s="3"/>
      <c r="T546" s="3"/>
      <c r="U546" s="4"/>
      <c r="V546" s="4"/>
      <c r="W546" s="4"/>
      <c r="X546" s="4"/>
      <c r="Y546" s="4"/>
      <c r="Z546" s="4"/>
      <c r="AA546" s="4"/>
      <c r="AB546" s="4"/>
    </row>
    <row r="547" spans="1:28">
      <c r="A547" s="1"/>
      <c r="B547" s="1"/>
      <c r="C547" s="1"/>
      <c r="D547" s="1"/>
      <c r="E547" s="1"/>
      <c r="F547" s="2"/>
      <c r="G547" s="2"/>
      <c r="H547" s="2"/>
      <c r="I547" s="2"/>
      <c r="J547" s="2"/>
      <c r="K547" s="1"/>
      <c r="L547" s="1"/>
      <c r="M547" s="1"/>
      <c r="N547" s="1"/>
      <c r="O547" s="1"/>
      <c r="P547" s="1"/>
      <c r="Q547" s="1"/>
      <c r="R547" s="1"/>
      <c r="S547" s="3"/>
      <c r="T547" s="3"/>
      <c r="U547" s="4"/>
      <c r="V547" s="4"/>
      <c r="W547" s="4"/>
      <c r="X547" s="4"/>
      <c r="Y547" s="4"/>
      <c r="Z547" s="4"/>
      <c r="AA547" s="4"/>
      <c r="AB547" s="4"/>
    </row>
    <row r="548" spans="1:28">
      <c r="A548" s="1"/>
      <c r="B548" s="1"/>
      <c r="C548" s="1"/>
      <c r="D548" s="1"/>
      <c r="E548" s="1"/>
      <c r="F548" s="2"/>
      <c r="G548" s="2"/>
      <c r="H548" s="2"/>
      <c r="I548" s="2"/>
      <c r="J548" s="2"/>
      <c r="K548" s="1"/>
      <c r="L548" s="1"/>
      <c r="M548" s="1"/>
      <c r="N548" s="1"/>
      <c r="O548" s="1"/>
      <c r="P548" s="1"/>
      <c r="Q548" s="1"/>
      <c r="R548" s="1"/>
      <c r="S548" s="3"/>
      <c r="T548" s="3"/>
      <c r="U548" s="4"/>
      <c r="V548" s="4"/>
      <c r="W548" s="4"/>
      <c r="X548" s="4"/>
      <c r="Y548" s="4"/>
      <c r="Z548" s="4"/>
      <c r="AA548" s="4"/>
      <c r="AB548" s="4"/>
    </row>
    <row r="549" spans="1:28">
      <c r="A549" s="1"/>
      <c r="B549" s="1"/>
      <c r="C549" s="1"/>
      <c r="D549" s="1"/>
      <c r="E549" s="1"/>
      <c r="F549" s="2"/>
      <c r="G549" s="2"/>
      <c r="H549" s="2"/>
      <c r="I549" s="2"/>
      <c r="J549" s="2"/>
      <c r="K549" s="1"/>
      <c r="L549" s="1"/>
      <c r="M549" s="1"/>
      <c r="N549" s="1"/>
      <c r="O549" s="1"/>
      <c r="P549" s="1"/>
      <c r="Q549" s="1"/>
      <c r="R549" s="1"/>
      <c r="S549" s="3"/>
      <c r="T549" s="3"/>
      <c r="U549" s="4"/>
      <c r="V549" s="4"/>
      <c r="W549" s="4"/>
      <c r="X549" s="4"/>
      <c r="Y549" s="4"/>
      <c r="Z549" s="4"/>
      <c r="AA549" s="4"/>
      <c r="AB549" s="4"/>
    </row>
    <row r="550" spans="1:28">
      <c r="A550" s="1"/>
      <c r="B550" s="1"/>
      <c r="C550" s="1"/>
      <c r="D550" s="1"/>
      <c r="E550" s="1"/>
      <c r="F550" s="2"/>
      <c r="G550" s="2"/>
      <c r="H550" s="2"/>
      <c r="I550" s="2"/>
      <c r="J550" s="2"/>
      <c r="K550" s="1"/>
      <c r="L550" s="1"/>
      <c r="M550" s="1"/>
      <c r="N550" s="1"/>
      <c r="O550" s="1"/>
      <c r="P550" s="1"/>
      <c r="Q550" s="1"/>
      <c r="R550" s="1"/>
      <c r="S550" s="3"/>
      <c r="T550" s="3"/>
      <c r="U550" s="4"/>
      <c r="V550" s="4"/>
      <c r="W550" s="4"/>
      <c r="X550" s="4"/>
      <c r="Y550" s="4"/>
      <c r="Z550" s="4"/>
      <c r="AA550" s="4"/>
      <c r="AB550" s="4"/>
    </row>
    <row r="551" spans="1:28">
      <c r="A551" s="1"/>
      <c r="B551" s="1"/>
      <c r="C551" s="1"/>
      <c r="D551" s="1"/>
      <c r="E551" s="1"/>
      <c r="F551" s="2"/>
      <c r="G551" s="2"/>
      <c r="H551" s="2"/>
      <c r="I551" s="2"/>
      <c r="J551" s="2"/>
      <c r="K551" s="1"/>
      <c r="L551" s="1"/>
      <c r="M551" s="1"/>
      <c r="N551" s="1"/>
      <c r="O551" s="1"/>
      <c r="P551" s="1"/>
      <c r="Q551" s="1"/>
      <c r="R551" s="1"/>
      <c r="S551" s="3"/>
      <c r="T551" s="3"/>
      <c r="U551" s="4"/>
      <c r="V551" s="4"/>
      <c r="W551" s="4"/>
      <c r="X551" s="4"/>
      <c r="Y551" s="4"/>
      <c r="Z551" s="4"/>
      <c r="AA551" s="4"/>
      <c r="AB551" s="4"/>
    </row>
    <row r="552" spans="1:28">
      <c r="A552" s="1"/>
      <c r="B552" s="1"/>
      <c r="C552" s="1"/>
      <c r="D552" s="1"/>
      <c r="E552" s="1"/>
      <c r="F552" s="2"/>
      <c r="G552" s="2"/>
      <c r="H552" s="2"/>
      <c r="I552" s="2"/>
      <c r="J552" s="2"/>
      <c r="K552" s="1"/>
      <c r="L552" s="1"/>
      <c r="M552" s="1"/>
      <c r="N552" s="1"/>
      <c r="O552" s="1"/>
      <c r="P552" s="1"/>
      <c r="Q552" s="1"/>
      <c r="R552" s="1"/>
      <c r="S552" s="3"/>
      <c r="T552" s="3"/>
      <c r="U552" s="4"/>
      <c r="V552" s="4"/>
      <c r="W552" s="4"/>
      <c r="X552" s="4"/>
      <c r="Y552" s="4"/>
      <c r="Z552" s="4"/>
      <c r="AA552" s="4"/>
      <c r="AB552" s="4"/>
    </row>
    <row r="553" spans="1:28">
      <c r="A553" s="1"/>
      <c r="B553" s="1"/>
      <c r="C553" s="1"/>
      <c r="D553" s="1"/>
      <c r="E553" s="1"/>
      <c r="F553" s="2"/>
      <c r="G553" s="2"/>
      <c r="H553" s="2"/>
      <c r="I553" s="2"/>
      <c r="J553" s="2"/>
      <c r="K553" s="1"/>
      <c r="L553" s="1"/>
      <c r="M553" s="1"/>
      <c r="N553" s="1"/>
      <c r="O553" s="1"/>
      <c r="P553" s="1"/>
      <c r="Q553" s="1"/>
      <c r="R553" s="1"/>
      <c r="S553" s="3"/>
      <c r="T553" s="3"/>
      <c r="U553" s="4"/>
      <c r="V553" s="4"/>
      <c r="W553" s="4"/>
      <c r="X553" s="4"/>
      <c r="Y553" s="4"/>
      <c r="Z553" s="4"/>
      <c r="AA553" s="4"/>
      <c r="AB553" s="4"/>
    </row>
    <row r="554" spans="1:28">
      <c r="A554" s="1"/>
      <c r="B554" s="1"/>
      <c r="C554" s="1"/>
      <c r="D554" s="1"/>
      <c r="E554" s="1"/>
      <c r="F554" s="2"/>
      <c r="G554" s="2"/>
      <c r="H554" s="2"/>
      <c r="I554" s="2"/>
      <c r="J554" s="2"/>
      <c r="K554" s="1"/>
      <c r="L554" s="1"/>
      <c r="M554" s="1"/>
      <c r="N554" s="1"/>
      <c r="O554" s="1"/>
      <c r="P554" s="1"/>
      <c r="Q554" s="1"/>
      <c r="R554" s="1"/>
      <c r="S554" s="3"/>
      <c r="T554" s="3"/>
      <c r="U554" s="4"/>
      <c r="V554" s="4"/>
      <c r="W554" s="4"/>
      <c r="X554" s="4"/>
      <c r="Y554" s="4"/>
      <c r="Z554" s="4"/>
      <c r="AA554" s="4"/>
      <c r="AB554" s="4"/>
    </row>
    <row r="555" spans="1:28">
      <c r="A555" s="1"/>
      <c r="B555" s="1"/>
      <c r="C555" s="1"/>
      <c r="D555" s="1"/>
      <c r="E555" s="1"/>
      <c r="F555" s="2"/>
      <c r="G555" s="2"/>
      <c r="H555" s="2"/>
      <c r="I555" s="2"/>
      <c r="J555" s="2"/>
      <c r="K555" s="1"/>
      <c r="L555" s="1"/>
      <c r="M555" s="1"/>
      <c r="N555" s="1"/>
      <c r="O555" s="1"/>
      <c r="P555" s="1"/>
      <c r="Q555" s="1"/>
      <c r="R555" s="1"/>
      <c r="S555" s="3"/>
      <c r="T555" s="3"/>
      <c r="U555" s="4"/>
      <c r="V555" s="4"/>
      <c r="W555" s="4"/>
      <c r="X555" s="4"/>
      <c r="Y555" s="4"/>
      <c r="Z555" s="4"/>
      <c r="AA555" s="4"/>
      <c r="AB555" s="4"/>
    </row>
    <row r="556" spans="1:28">
      <c r="A556" s="1"/>
      <c r="B556" s="1"/>
      <c r="C556" s="1"/>
      <c r="D556" s="1"/>
      <c r="E556" s="1"/>
      <c r="F556" s="2"/>
      <c r="G556" s="2"/>
      <c r="H556" s="2"/>
      <c r="I556" s="2"/>
      <c r="J556" s="2"/>
      <c r="K556" s="1"/>
      <c r="L556" s="1"/>
      <c r="M556" s="1"/>
      <c r="N556" s="1"/>
      <c r="O556" s="1"/>
      <c r="P556" s="1"/>
      <c r="Q556" s="1"/>
      <c r="R556" s="1"/>
      <c r="S556" s="3"/>
      <c r="T556" s="3"/>
      <c r="U556" s="4"/>
      <c r="V556" s="4"/>
      <c r="W556" s="4"/>
      <c r="X556" s="4"/>
      <c r="Y556" s="4"/>
      <c r="Z556" s="4"/>
      <c r="AA556" s="4"/>
      <c r="AB556" s="4"/>
    </row>
    <row r="557" spans="1:28">
      <c r="A557" s="1"/>
      <c r="B557" s="1"/>
      <c r="C557" s="1"/>
      <c r="D557" s="1"/>
      <c r="E557" s="1"/>
      <c r="F557" s="2"/>
      <c r="G557" s="2"/>
      <c r="H557" s="2"/>
      <c r="I557" s="2"/>
      <c r="J557" s="2"/>
      <c r="K557" s="1"/>
      <c r="L557" s="1"/>
      <c r="M557" s="1"/>
      <c r="N557" s="1"/>
      <c r="O557" s="1"/>
      <c r="P557" s="1"/>
      <c r="Q557" s="1"/>
      <c r="R557" s="1"/>
      <c r="S557" s="3"/>
      <c r="T557" s="3"/>
      <c r="U557" s="4"/>
      <c r="V557" s="4"/>
      <c r="W557" s="4"/>
      <c r="X557" s="4"/>
      <c r="Y557" s="4"/>
      <c r="Z557" s="4"/>
      <c r="AA557" s="4"/>
      <c r="AB557" s="4"/>
    </row>
    <row r="558" spans="1:28">
      <c r="A558" s="1"/>
      <c r="B558" s="1"/>
      <c r="C558" s="1"/>
      <c r="D558" s="1"/>
      <c r="E558" s="1"/>
      <c r="F558" s="2"/>
      <c r="G558" s="2"/>
      <c r="H558" s="2"/>
      <c r="I558" s="2"/>
      <c r="J558" s="2"/>
      <c r="K558" s="1"/>
      <c r="L558" s="1"/>
      <c r="M558" s="1"/>
      <c r="N558" s="1"/>
      <c r="O558" s="1"/>
      <c r="P558" s="1"/>
      <c r="Q558" s="1"/>
      <c r="R558" s="1"/>
      <c r="S558" s="3"/>
      <c r="T558" s="3"/>
      <c r="U558" s="4"/>
      <c r="V558" s="4"/>
      <c r="W558" s="4"/>
      <c r="X558" s="4"/>
      <c r="Y558" s="4"/>
      <c r="Z558" s="4"/>
      <c r="AA558" s="4"/>
      <c r="AB558" s="4"/>
    </row>
    <row r="559" spans="1:28">
      <c r="A559" s="1"/>
      <c r="B559" s="1"/>
      <c r="C559" s="1"/>
      <c r="D559" s="1"/>
      <c r="E559" s="1"/>
      <c r="F559" s="2"/>
      <c r="G559" s="2"/>
      <c r="H559" s="2"/>
      <c r="I559" s="2"/>
      <c r="J559" s="2"/>
      <c r="K559" s="1"/>
      <c r="L559" s="1"/>
      <c r="M559" s="1"/>
      <c r="N559" s="1"/>
      <c r="O559" s="1"/>
      <c r="P559" s="1"/>
      <c r="Q559" s="1"/>
      <c r="R559" s="1"/>
      <c r="S559" s="3"/>
      <c r="T559" s="3"/>
      <c r="U559" s="4"/>
      <c r="V559" s="4"/>
      <c r="W559" s="4"/>
      <c r="X559" s="4"/>
      <c r="Y559" s="4"/>
      <c r="Z559" s="4"/>
      <c r="AA559" s="4"/>
      <c r="AB559" s="4"/>
    </row>
    <row r="560" spans="1:28">
      <c r="A560" s="1"/>
      <c r="B560" s="1"/>
      <c r="C560" s="1"/>
      <c r="D560" s="1"/>
      <c r="E560" s="1"/>
      <c r="F560" s="2"/>
      <c r="G560" s="2"/>
      <c r="H560" s="2"/>
      <c r="I560" s="2"/>
      <c r="J560" s="2"/>
      <c r="K560" s="1"/>
      <c r="L560" s="1"/>
      <c r="M560" s="1"/>
      <c r="N560" s="1"/>
      <c r="O560" s="1"/>
      <c r="P560" s="1"/>
      <c r="Q560" s="1"/>
      <c r="R560" s="1"/>
      <c r="S560" s="3"/>
      <c r="T560" s="3"/>
      <c r="U560" s="4"/>
      <c r="V560" s="4"/>
      <c r="W560" s="4"/>
      <c r="X560" s="4"/>
      <c r="Y560" s="4"/>
      <c r="Z560" s="4"/>
      <c r="AA560" s="4"/>
      <c r="AB560" s="4"/>
    </row>
    <row r="561" spans="1:28">
      <c r="A561" s="1"/>
      <c r="B561" s="1"/>
      <c r="C561" s="1"/>
      <c r="D561" s="1"/>
      <c r="E561" s="1"/>
      <c r="F561" s="2"/>
      <c r="G561" s="2"/>
      <c r="H561" s="2"/>
      <c r="I561" s="2"/>
      <c r="J561" s="2"/>
      <c r="K561" s="1"/>
      <c r="L561" s="1"/>
      <c r="M561" s="1"/>
      <c r="N561" s="1"/>
      <c r="O561" s="1"/>
      <c r="P561" s="1"/>
      <c r="Q561" s="1"/>
      <c r="R561" s="1"/>
      <c r="S561" s="3"/>
      <c r="T561" s="3"/>
      <c r="U561" s="4"/>
      <c r="V561" s="4"/>
      <c r="W561" s="4"/>
      <c r="X561" s="4"/>
      <c r="Y561" s="4"/>
      <c r="Z561" s="4"/>
      <c r="AA561" s="4"/>
      <c r="AB561" s="4"/>
    </row>
    <row r="562" spans="1:28">
      <c r="A562" s="1"/>
      <c r="B562" s="1"/>
      <c r="C562" s="1"/>
      <c r="D562" s="1"/>
      <c r="E562" s="1"/>
      <c r="F562" s="2"/>
      <c r="G562" s="2"/>
      <c r="H562" s="2"/>
      <c r="I562" s="2"/>
      <c r="J562" s="2"/>
      <c r="K562" s="1"/>
      <c r="L562" s="1"/>
      <c r="M562" s="1"/>
      <c r="N562" s="1"/>
      <c r="O562" s="1"/>
      <c r="P562" s="1"/>
      <c r="Q562" s="1"/>
      <c r="R562" s="1"/>
      <c r="S562" s="3"/>
      <c r="T562" s="3"/>
      <c r="U562" s="4"/>
      <c r="V562" s="4"/>
      <c r="W562" s="4"/>
      <c r="X562" s="4"/>
      <c r="Y562" s="4"/>
      <c r="Z562" s="4"/>
      <c r="AA562" s="4"/>
      <c r="AB562" s="4"/>
    </row>
    <row r="563" spans="1:28">
      <c r="A563" s="1"/>
      <c r="B563" s="1"/>
      <c r="C563" s="1"/>
      <c r="D563" s="1"/>
      <c r="E563" s="1"/>
      <c r="F563" s="2"/>
      <c r="G563" s="2"/>
      <c r="H563" s="2"/>
      <c r="I563" s="2"/>
      <c r="J563" s="2"/>
      <c r="K563" s="1"/>
      <c r="L563" s="1"/>
      <c r="M563" s="1"/>
      <c r="N563" s="1"/>
      <c r="O563" s="1"/>
      <c r="P563" s="1"/>
      <c r="Q563" s="1"/>
      <c r="R563" s="1"/>
      <c r="S563" s="3"/>
      <c r="T563" s="3"/>
      <c r="U563" s="4"/>
      <c r="V563" s="4"/>
      <c r="W563" s="4"/>
      <c r="X563" s="4"/>
      <c r="Y563" s="4"/>
      <c r="Z563" s="4"/>
      <c r="AA563" s="4"/>
      <c r="AB563" s="4"/>
    </row>
    <row r="564" spans="1:28">
      <c r="A564" s="1"/>
      <c r="B564" s="1"/>
      <c r="C564" s="1"/>
      <c r="D564" s="1"/>
      <c r="E564" s="1"/>
      <c r="F564" s="2"/>
      <c r="G564" s="2"/>
      <c r="H564" s="2"/>
      <c r="I564" s="2"/>
      <c r="J564" s="2"/>
      <c r="K564" s="1"/>
      <c r="L564" s="1"/>
      <c r="M564" s="1"/>
      <c r="N564" s="1"/>
      <c r="O564" s="1"/>
      <c r="P564" s="1"/>
      <c r="Q564" s="1"/>
      <c r="R564" s="1"/>
      <c r="S564" s="3"/>
      <c r="T564" s="3"/>
      <c r="U564" s="4"/>
      <c r="V564" s="4"/>
      <c r="W564" s="4"/>
      <c r="X564" s="4"/>
      <c r="Y564" s="4"/>
      <c r="Z564" s="4"/>
      <c r="AA564" s="4"/>
      <c r="AB564" s="4"/>
    </row>
    <row r="565" spans="1:28">
      <c r="A565" s="1"/>
      <c r="B565" s="1"/>
      <c r="C565" s="1"/>
      <c r="D565" s="1"/>
      <c r="E565" s="1"/>
      <c r="F565" s="2"/>
      <c r="G565" s="2"/>
      <c r="H565" s="2"/>
      <c r="I565" s="2"/>
      <c r="J565" s="2"/>
      <c r="K565" s="1"/>
      <c r="L565" s="1"/>
      <c r="M565" s="1"/>
      <c r="N565" s="1"/>
      <c r="O565" s="1"/>
      <c r="P565" s="1"/>
      <c r="Q565" s="1"/>
      <c r="R565" s="1"/>
      <c r="S565" s="3"/>
      <c r="T565" s="3"/>
      <c r="U565" s="4"/>
      <c r="V565" s="4"/>
      <c r="W565" s="4"/>
      <c r="X565" s="4"/>
      <c r="Y565" s="4"/>
      <c r="Z565" s="4"/>
      <c r="AA565" s="4"/>
      <c r="AB565" s="4"/>
    </row>
    <row r="566" spans="1:28">
      <c r="A566" s="1"/>
      <c r="B566" s="1"/>
      <c r="C566" s="1"/>
      <c r="D566" s="1"/>
      <c r="E566" s="1"/>
      <c r="F566" s="2"/>
      <c r="G566" s="2"/>
      <c r="H566" s="2"/>
      <c r="I566" s="2"/>
      <c r="J566" s="2"/>
      <c r="K566" s="1"/>
      <c r="L566" s="1"/>
      <c r="M566" s="1"/>
      <c r="N566" s="1"/>
      <c r="O566" s="1"/>
      <c r="P566" s="1"/>
      <c r="Q566" s="1"/>
      <c r="R566" s="1"/>
      <c r="S566" s="3"/>
      <c r="T566" s="3"/>
      <c r="U566" s="4"/>
      <c r="V566" s="4"/>
      <c r="W566" s="4"/>
      <c r="X566" s="4"/>
      <c r="Y566" s="4"/>
      <c r="Z566" s="4"/>
      <c r="AA566" s="4"/>
      <c r="AB566" s="4"/>
    </row>
    <row r="567" spans="1:28">
      <c r="A567" s="1"/>
      <c r="B567" s="1"/>
      <c r="C567" s="1"/>
      <c r="D567" s="1"/>
      <c r="E567" s="1"/>
      <c r="F567" s="2"/>
      <c r="G567" s="2"/>
      <c r="H567" s="2"/>
      <c r="I567" s="2"/>
      <c r="J567" s="2"/>
      <c r="K567" s="1"/>
      <c r="L567" s="1"/>
      <c r="M567" s="1"/>
      <c r="N567" s="1"/>
      <c r="O567" s="1"/>
      <c r="P567" s="1"/>
      <c r="Q567" s="1"/>
      <c r="R567" s="1"/>
      <c r="S567" s="3"/>
      <c r="T567" s="3"/>
      <c r="U567" s="4"/>
      <c r="V567" s="4"/>
      <c r="W567" s="4"/>
      <c r="X567" s="4"/>
      <c r="Y567" s="4"/>
      <c r="Z567" s="4"/>
      <c r="AA567" s="4"/>
      <c r="AB567" s="4"/>
    </row>
    <row r="568" spans="1:28">
      <c r="A568" s="1"/>
      <c r="B568" s="1"/>
      <c r="C568" s="1"/>
      <c r="D568" s="1"/>
      <c r="E568" s="1"/>
      <c r="F568" s="2"/>
      <c r="G568" s="2"/>
      <c r="H568" s="2"/>
      <c r="I568" s="2"/>
      <c r="J568" s="2"/>
      <c r="K568" s="1"/>
      <c r="L568" s="1"/>
      <c r="M568" s="1"/>
      <c r="N568" s="1"/>
      <c r="O568" s="1"/>
      <c r="P568" s="1"/>
      <c r="Q568" s="1"/>
      <c r="R568" s="1"/>
      <c r="S568" s="3"/>
      <c r="T568" s="3"/>
      <c r="U568" s="4"/>
      <c r="V568" s="4"/>
      <c r="W568" s="4"/>
      <c r="X568" s="4"/>
      <c r="Y568" s="4"/>
      <c r="Z568" s="4"/>
      <c r="AA568" s="4"/>
      <c r="AB568" s="4"/>
    </row>
    <row r="569" spans="1:28">
      <c r="A569" s="1"/>
      <c r="B569" s="1"/>
      <c r="C569" s="1"/>
      <c r="D569" s="1"/>
      <c r="E569" s="1"/>
      <c r="F569" s="2"/>
      <c r="G569" s="2"/>
      <c r="H569" s="2"/>
      <c r="I569" s="2"/>
      <c r="J569" s="2"/>
      <c r="K569" s="1"/>
      <c r="L569" s="1"/>
      <c r="M569" s="1"/>
      <c r="N569" s="1"/>
      <c r="O569" s="1"/>
      <c r="P569" s="1"/>
      <c r="Q569" s="1"/>
      <c r="R569" s="1"/>
      <c r="S569" s="3"/>
      <c r="T569" s="3"/>
      <c r="U569" s="4"/>
      <c r="V569" s="4"/>
      <c r="W569" s="4"/>
      <c r="X569" s="4"/>
      <c r="Y569" s="4"/>
      <c r="Z569" s="4"/>
      <c r="AA569" s="4"/>
      <c r="AB569" s="4"/>
    </row>
    <row r="570" spans="1:28">
      <c r="A570" s="1"/>
      <c r="B570" s="1"/>
      <c r="C570" s="1"/>
      <c r="D570" s="1"/>
      <c r="E570" s="1"/>
      <c r="F570" s="2"/>
      <c r="G570" s="2"/>
      <c r="H570" s="2"/>
      <c r="I570" s="2"/>
      <c r="J570" s="2"/>
      <c r="K570" s="1"/>
      <c r="L570" s="1"/>
      <c r="M570" s="1"/>
      <c r="N570" s="1"/>
      <c r="O570" s="1"/>
      <c r="P570" s="1"/>
      <c r="Q570" s="1"/>
      <c r="R570" s="1"/>
      <c r="S570" s="3"/>
      <c r="T570" s="3"/>
      <c r="U570" s="4"/>
      <c r="V570" s="4"/>
      <c r="W570" s="4"/>
      <c r="X570" s="4"/>
      <c r="Y570" s="4"/>
      <c r="Z570" s="4"/>
      <c r="AA570" s="4"/>
      <c r="AB570" s="4"/>
    </row>
    <row r="571" spans="1:28">
      <c r="A571" s="1"/>
      <c r="B571" s="1"/>
      <c r="C571" s="1"/>
      <c r="D571" s="1"/>
      <c r="E571" s="1"/>
      <c r="F571" s="2"/>
      <c r="G571" s="2"/>
      <c r="H571" s="2"/>
      <c r="I571" s="2"/>
      <c r="J571" s="2"/>
      <c r="K571" s="1"/>
      <c r="L571" s="1"/>
      <c r="M571" s="1"/>
      <c r="N571" s="1"/>
      <c r="O571" s="1"/>
      <c r="P571" s="1"/>
      <c r="Q571" s="1"/>
      <c r="R571" s="1"/>
      <c r="S571" s="3"/>
      <c r="T571" s="3"/>
      <c r="U571" s="4"/>
      <c r="V571" s="4"/>
      <c r="W571" s="4"/>
      <c r="X571" s="4"/>
      <c r="Y571" s="4"/>
      <c r="Z571" s="4"/>
      <c r="AA571" s="4"/>
      <c r="AB571" s="4"/>
    </row>
    <row r="572" spans="1:28">
      <c r="A572" s="1"/>
      <c r="B572" s="1"/>
      <c r="C572" s="1"/>
      <c r="D572" s="1"/>
      <c r="E572" s="1"/>
      <c r="F572" s="2"/>
      <c r="G572" s="2"/>
      <c r="H572" s="2"/>
      <c r="I572" s="2"/>
      <c r="J572" s="2"/>
      <c r="K572" s="1"/>
      <c r="L572" s="1"/>
      <c r="M572" s="1"/>
      <c r="N572" s="1"/>
      <c r="O572" s="1"/>
      <c r="P572" s="1"/>
      <c r="Q572" s="1"/>
      <c r="R572" s="1"/>
      <c r="S572" s="3"/>
      <c r="T572" s="3"/>
      <c r="U572" s="4"/>
      <c r="V572" s="4"/>
      <c r="W572" s="4"/>
      <c r="X572" s="4"/>
      <c r="Y572" s="4"/>
      <c r="Z572" s="4"/>
      <c r="AA572" s="4"/>
      <c r="AB572" s="4"/>
    </row>
    <row r="573" spans="1:28">
      <c r="A573" s="1"/>
      <c r="B573" s="1"/>
      <c r="C573" s="1"/>
      <c r="D573" s="1"/>
      <c r="E573" s="1"/>
      <c r="F573" s="2"/>
      <c r="G573" s="2"/>
      <c r="H573" s="2"/>
      <c r="I573" s="2"/>
      <c r="J573" s="2"/>
      <c r="K573" s="1"/>
      <c r="L573" s="1"/>
      <c r="M573" s="1"/>
      <c r="N573" s="1"/>
      <c r="O573" s="1"/>
      <c r="P573" s="1"/>
      <c r="Q573" s="1"/>
      <c r="R573" s="1"/>
      <c r="S573" s="3"/>
      <c r="T573" s="3"/>
      <c r="U573" s="4"/>
      <c r="V573" s="4"/>
      <c r="W573" s="4"/>
      <c r="X573" s="4"/>
      <c r="Y573" s="4"/>
      <c r="Z573" s="4"/>
      <c r="AA573" s="4"/>
      <c r="AB573" s="4"/>
    </row>
    <row r="574" spans="1:28">
      <c r="A574" s="1"/>
      <c r="B574" s="1"/>
      <c r="C574" s="1"/>
      <c r="D574" s="1"/>
      <c r="E574" s="1"/>
      <c r="F574" s="2"/>
      <c r="G574" s="2"/>
      <c r="H574" s="2"/>
      <c r="I574" s="2"/>
      <c r="J574" s="2"/>
      <c r="K574" s="1"/>
      <c r="L574" s="1"/>
      <c r="M574" s="1"/>
      <c r="N574" s="1"/>
      <c r="O574" s="1"/>
      <c r="P574" s="1"/>
      <c r="Q574" s="1"/>
      <c r="R574" s="1"/>
      <c r="S574" s="3"/>
      <c r="T574" s="3"/>
      <c r="U574" s="4"/>
      <c r="V574" s="4"/>
      <c r="W574" s="4"/>
      <c r="X574" s="4"/>
      <c r="Y574" s="4"/>
      <c r="Z574" s="4"/>
      <c r="AA574" s="4"/>
      <c r="AB574" s="4"/>
    </row>
    <row r="575" spans="1:28">
      <c r="A575" s="1"/>
      <c r="B575" s="1"/>
      <c r="C575" s="1"/>
      <c r="D575" s="1"/>
      <c r="E575" s="1"/>
      <c r="F575" s="2"/>
      <c r="G575" s="2"/>
      <c r="H575" s="2"/>
      <c r="I575" s="2"/>
      <c r="J575" s="2"/>
      <c r="K575" s="1"/>
      <c r="L575" s="1"/>
      <c r="M575" s="1"/>
      <c r="N575" s="1"/>
      <c r="O575" s="1"/>
      <c r="P575" s="1"/>
      <c r="Q575" s="1"/>
      <c r="R575" s="1"/>
      <c r="S575" s="3"/>
      <c r="T575" s="3"/>
      <c r="U575" s="4"/>
      <c r="V575" s="4"/>
      <c r="W575" s="4"/>
      <c r="X575" s="4"/>
      <c r="Y575" s="4"/>
      <c r="Z575" s="4"/>
      <c r="AA575" s="4"/>
      <c r="AB575" s="4"/>
    </row>
    <row r="576" spans="1:28">
      <c r="A576" s="1"/>
      <c r="B576" s="1"/>
      <c r="C576" s="1"/>
      <c r="D576" s="1"/>
      <c r="E576" s="1"/>
      <c r="F576" s="2"/>
      <c r="G576" s="2"/>
      <c r="H576" s="2"/>
      <c r="I576" s="2"/>
      <c r="J576" s="2"/>
      <c r="K576" s="1"/>
      <c r="L576" s="1"/>
      <c r="M576" s="1"/>
      <c r="N576" s="1"/>
      <c r="O576" s="1"/>
      <c r="P576" s="1"/>
      <c r="Q576" s="1"/>
      <c r="R576" s="1"/>
      <c r="S576" s="3"/>
      <c r="T576" s="3"/>
      <c r="U576" s="4"/>
      <c r="V576" s="4"/>
      <c r="W576" s="4"/>
      <c r="X576" s="4"/>
      <c r="Y576" s="4"/>
      <c r="Z576" s="4"/>
      <c r="AA576" s="4"/>
      <c r="AB576" s="4"/>
    </row>
    <row r="577" spans="1:28">
      <c r="A577" s="1"/>
      <c r="B577" s="1"/>
      <c r="C577" s="1"/>
      <c r="D577" s="1"/>
      <c r="E577" s="1"/>
      <c r="F577" s="2"/>
      <c r="G577" s="2"/>
      <c r="H577" s="2"/>
      <c r="I577" s="2"/>
      <c r="J577" s="2"/>
      <c r="K577" s="1"/>
      <c r="L577" s="1"/>
      <c r="M577" s="1"/>
      <c r="N577" s="1"/>
      <c r="O577" s="1"/>
      <c r="P577" s="1"/>
      <c r="Q577" s="1"/>
      <c r="R577" s="1"/>
      <c r="S577" s="3"/>
      <c r="T577" s="3"/>
      <c r="U577" s="4"/>
      <c r="V577" s="4"/>
      <c r="W577" s="4"/>
      <c r="X577" s="4"/>
      <c r="Y577" s="4"/>
      <c r="Z577" s="4"/>
      <c r="AA577" s="4"/>
      <c r="AB577" s="4"/>
    </row>
    <row r="578" spans="1:28">
      <c r="A578" s="1"/>
      <c r="B578" s="1"/>
      <c r="C578" s="1"/>
      <c r="D578" s="1"/>
      <c r="E578" s="1"/>
      <c r="F578" s="2"/>
      <c r="G578" s="2"/>
      <c r="H578" s="2"/>
      <c r="I578" s="2"/>
      <c r="J578" s="2"/>
      <c r="K578" s="1"/>
      <c r="L578" s="1"/>
      <c r="M578" s="1"/>
      <c r="N578" s="1"/>
      <c r="O578" s="1"/>
      <c r="P578" s="1"/>
      <c r="Q578" s="1"/>
      <c r="R578" s="1"/>
      <c r="S578" s="3"/>
      <c r="T578" s="3"/>
      <c r="U578" s="4"/>
      <c r="V578" s="4"/>
      <c r="W578" s="4"/>
      <c r="X578" s="4"/>
      <c r="Y578" s="4"/>
      <c r="Z578" s="4"/>
      <c r="AA578" s="4"/>
      <c r="AB578" s="4"/>
    </row>
    <row r="579" spans="1:28">
      <c r="A579" s="1"/>
      <c r="B579" s="1"/>
      <c r="C579" s="1"/>
      <c r="D579" s="1"/>
      <c r="E579" s="1"/>
      <c r="F579" s="2"/>
      <c r="G579" s="2"/>
      <c r="H579" s="2"/>
      <c r="I579" s="2"/>
      <c r="J579" s="2"/>
      <c r="K579" s="1"/>
      <c r="L579" s="1"/>
      <c r="M579" s="1"/>
      <c r="N579" s="1"/>
      <c r="O579" s="1"/>
      <c r="P579" s="1"/>
      <c r="Q579" s="1"/>
      <c r="R579" s="1"/>
      <c r="S579" s="3"/>
      <c r="T579" s="3"/>
      <c r="U579" s="4"/>
      <c r="V579" s="4"/>
      <c r="W579" s="4"/>
      <c r="X579" s="4"/>
      <c r="Y579" s="4"/>
      <c r="Z579" s="4"/>
      <c r="AA579" s="4"/>
      <c r="AB579" s="4"/>
    </row>
    <row r="580" spans="1:28">
      <c r="A580" s="1"/>
      <c r="B580" s="1"/>
      <c r="C580" s="1"/>
      <c r="D580" s="1"/>
      <c r="E580" s="1"/>
      <c r="F580" s="2"/>
      <c r="G580" s="2"/>
      <c r="H580" s="2"/>
      <c r="I580" s="2"/>
      <c r="J580" s="2"/>
      <c r="K580" s="1"/>
      <c r="L580" s="1"/>
      <c r="M580" s="1"/>
      <c r="N580" s="1"/>
      <c r="O580" s="1"/>
      <c r="P580" s="1"/>
      <c r="Q580" s="1"/>
      <c r="R580" s="1"/>
      <c r="S580" s="3"/>
      <c r="T580" s="3"/>
      <c r="U580" s="4"/>
      <c r="V580" s="4"/>
      <c r="W580" s="4"/>
      <c r="X580" s="4"/>
      <c r="Y580" s="4"/>
      <c r="Z580" s="4"/>
      <c r="AA580" s="4"/>
      <c r="AB580" s="4"/>
    </row>
    <row r="581" spans="1:28">
      <c r="A581" s="1"/>
      <c r="B581" s="1"/>
      <c r="C581" s="1"/>
      <c r="D581" s="1"/>
      <c r="E581" s="1"/>
      <c r="F581" s="2"/>
      <c r="G581" s="2"/>
      <c r="H581" s="2"/>
      <c r="I581" s="2"/>
      <c r="J581" s="2"/>
      <c r="K581" s="1"/>
      <c r="L581" s="1"/>
      <c r="M581" s="1"/>
      <c r="N581" s="1"/>
      <c r="O581" s="1"/>
      <c r="P581" s="1"/>
      <c r="Q581" s="1"/>
      <c r="R581" s="1"/>
      <c r="S581" s="3"/>
      <c r="T581" s="3"/>
      <c r="U581" s="4"/>
      <c r="V581" s="4"/>
      <c r="W581" s="4"/>
      <c r="X581" s="4"/>
      <c r="Y581" s="4"/>
      <c r="Z581" s="4"/>
      <c r="AA581" s="4"/>
      <c r="AB581" s="4"/>
    </row>
    <row r="582" spans="1:28">
      <c r="A582" s="1"/>
      <c r="B582" s="1"/>
      <c r="C582" s="1"/>
      <c r="D582" s="1"/>
      <c r="E582" s="1"/>
      <c r="F582" s="2"/>
      <c r="G582" s="2"/>
      <c r="H582" s="2"/>
      <c r="I582" s="2"/>
      <c r="J582" s="2"/>
      <c r="K582" s="1"/>
      <c r="L582" s="1"/>
      <c r="M582" s="1"/>
      <c r="N582" s="1"/>
      <c r="O582" s="1"/>
      <c r="P582" s="1"/>
      <c r="Q582" s="1"/>
      <c r="R582" s="1"/>
      <c r="S582" s="3"/>
      <c r="T582" s="3"/>
      <c r="U582" s="4"/>
      <c r="V582" s="4"/>
      <c r="W582" s="4"/>
      <c r="X582" s="4"/>
      <c r="Y582" s="4"/>
      <c r="Z582" s="4"/>
      <c r="AA582" s="4"/>
      <c r="AB582" s="4"/>
    </row>
    <row r="583" spans="1:28">
      <c r="A583" s="1"/>
      <c r="B583" s="1"/>
      <c r="C583" s="1"/>
      <c r="D583" s="1"/>
      <c r="E583" s="1"/>
      <c r="F583" s="2"/>
      <c r="G583" s="2"/>
      <c r="H583" s="2"/>
      <c r="I583" s="2"/>
      <c r="J583" s="2"/>
      <c r="K583" s="1"/>
      <c r="L583" s="1"/>
      <c r="M583" s="1"/>
      <c r="N583" s="1"/>
      <c r="O583" s="1"/>
      <c r="P583" s="1"/>
      <c r="Q583" s="1"/>
      <c r="R583" s="1"/>
      <c r="S583" s="3"/>
      <c r="T583" s="3"/>
      <c r="U583" s="4"/>
      <c r="V583" s="4"/>
      <c r="W583" s="4"/>
      <c r="X583" s="4"/>
      <c r="Y583" s="4"/>
      <c r="Z583" s="4"/>
      <c r="AA583" s="4"/>
      <c r="AB583" s="4"/>
    </row>
    <row r="584" spans="1:28">
      <c r="A584" s="1"/>
      <c r="B584" s="1"/>
      <c r="C584" s="1"/>
      <c r="D584" s="1"/>
      <c r="E584" s="1"/>
      <c r="F584" s="2"/>
      <c r="G584" s="2"/>
      <c r="H584" s="2"/>
      <c r="I584" s="2"/>
      <c r="J584" s="2"/>
      <c r="K584" s="1"/>
      <c r="L584" s="1"/>
      <c r="M584" s="1"/>
      <c r="N584" s="1"/>
      <c r="O584" s="1"/>
      <c r="P584" s="1"/>
      <c r="Q584" s="1"/>
      <c r="R584" s="1"/>
      <c r="S584" s="3"/>
      <c r="T584" s="3"/>
      <c r="U584" s="4"/>
      <c r="V584" s="4"/>
      <c r="W584" s="4"/>
      <c r="X584" s="4"/>
      <c r="Y584" s="4"/>
      <c r="Z584" s="4"/>
      <c r="AA584" s="4"/>
      <c r="AB584" s="4"/>
    </row>
    <row r="585" spans="1:28">
      <c r="A585" s="1"/>
      <c r="B585" s="1"/>
      <c r="C585" s="1"/>
      <c r="D585" s="1"/>
      <c r="E585" s="1"/>
      <c r="F585" s="2"/>
      <c r="G585" s="2"/>
      <c r="H585" s="2"/>
      <c r="I585" s="2"/>
      <c r="J585" s="2"/>
      <c r="K585" s="1"/>
      <c r="L585" s="1"/>
      <c r="M585" s="1"/>
      <c r="N585" s="1"/>
      <c r="O585" s="1"/>
      <c r="P585" s="1"/>
      <c r="Q585" s="1"/>
      <c r="R585" s="1"/>
      <c r="S585" s="3"/>
      <c r="T585" s="3"/>
      <c r="U585" s="4"/>
      <c r="V585" s="4"/>
      <c r="W585" s="4"/>
      <c r="X585" s="4"/>
      <c r="Y585" s="4"/>
      <c r="Z585" s="4"/>
      <c r="AA585" s="4"/>
      <c r="AB585" s="4"/>
    </row>
    <row r="586" spans="1:28">
      <c r="A586" s="1"/>
      <c r="B586" s="1"/>
      <c r="C586" s="1"/>
      <c r="D586" s="1"/>
      <c r="E586" s="1"/>
      <c r="F586" s="2"/>
      <c r="G586" s="2"/>
      <c r="H586" s="2"/>
      <c r="I586" s="2"/>
      <c r="J586" s="2"/>
      <c r="K586" s="1"/>
      <c r="L586" s="1"/>
      <c r="M586" s="1"/>
      <c r="N586" s="1"/>
      <c r="O586" s="1"/>
      <c r="P586" s="1"/>
      <c r="Q586" s="1"/>
      <c r="R586" s="1"/>
      <c r="S586" s="3"/>
      <c r="T586" s="3"/>
      <c r="U586" s="4"/>
      <c r="V586" s="4"/>
      <c r="W586" s="4"/>
      <c r="X586" s="4"/>
      <c r="Y586" s="4"/>
      <c r="Z586" s="4"/>
      <c r="AA586" s="4"/>
      <c r="AB586" s="4"/>
    </row>
    <row r="587" spans="1:28">
      <c r="A587" s="1"/>
      <c r="B587" s="1"/>
      <c r="C587" s="1"/>
      <c r="D587" s="1"/>
      <c r="E587" s="1"/>
      <c r="F587" s="2"/>
      <c r="G587" s="2"/>
      <c r="H587" s="2"/>
      <c r="I587" s="2"/>
      <c r="J587" s="2"/>
      <c r="K587" s="1"/>
      <c r="L587" s="1"/>
      <c r="M587" s="1"/>
      <c r="N587" s="1"/>
      <c r="O587" s="1"/>
      <c r="P587" s="1"/>
      <c r="Q587" s="1"/>
      <c r="R587" s="1"/>
      <c r="S587" s="3"/>
      <c r="T587" s="3"/>
      <c r="U587" s="4"/>
      <c r="V587" s="4"/>
      <c r="W587" s="4"/>
      <c r="X587" s="4"/>
      <c r="Y587" s="4"/>
      <c r="Z587" s="4"/>
      <c r="AA587" s="4"/>
      <c r="AB587" s="4"/>
    </row>
    <row r="588" spans="1:28">
      <c r="A588" s="1"/>
      <c r="B588" s="1"/>
      <c r="C588" s="1"/>
      <c r="D588" s="1"/>
      <c r="E588" s="1"/>
      <c r="F588" s="2"/>
      <c r="G588" s="2"/>
      <c r="H588" s="2"/>
      <c r="I588" s="2"/>
      <c r="J588" s="2"/>
      <c r="K588" s="1"/>
      <c r="L588" s="1"/>
      <c r="M588" s="1"/>
      <c r="N588" s="1"/>
      <c r="O588" s="1"/>
      <c r="P588" s="1"/>
      <c r="Q588" s="1"/>
      <c r="R588" s="1"/>
      <c r="S588" s="3"/>
      <c r="T588" s="3"/>
      <c r="U588" s="4"/>
      <c r="V588" s="4"/>
      <c r="W588" s="4"/>
      <c r="X588" s="4"/>
      <c r="Y588" s="4"/>
      <c r="Z588" s="4"/>
      <c r="AA588" s="4"/>
      <c r="AB588" s="4"/>
    </row>
    <row r="589" spans="1:28">
      <c r="A589" s="1"/>
      <c r="B589" s="1"/>
      <c r="C589" s="1"/>
      <c r="D589" s="1"/>
      <c r="E589" s="1"/>
      <c r="F589" s="2"/>
      <c r="G589" s="2"/>
      <c r="H589" s="2"/>
      <c r="I589" s="2"/>
      <c r="J589" s="2"/>
      <c r="K589" s="1"/>
      <c r="L589" s="1"/>
      <c r="M589" s="1"/>
      <c r="N589" s="1"/>
      <c r="O589" s="1"/>
      <c r="P589" s="1"/>
      <c r="Q589" s="1"/>
      <c r="R589" s="1"/>
      <c r="S589" s="3"/>
      <c r="T589" s="3"/>
      <c r="U589" s="4"/>
      <c r="V589" s="4"/>
      <c r="W589" s="4"/>
      <c r="X589" s="4"/>
      <c r="Y589" s="4"/>
      <c r="Z589" s="4"/>
      <c r="AA589" s="4"/>
      <c r="AB589" s="4"/>
    </row>
    <row r="590" spans="1:28">
      <c r="A590" s="1"/>
      <c r="B590" s="1"/>
      <c r="C590" s="1"/>
      <c r="D590" s="1"/>
      <c r="E590" s="1"/>
      <c r="F590" s="2"/>
      <c r="G590" s="2"/>
      <c r="H590" s="2"/>
      <c r="I590" s="2"/>
      <c r="J590" s="2"/>
      <c r="K590" s="1"/>
      <c r="L590" s="1"/>
      <c r="M590" s="1"/>
      <c r="N590" s="1"/>
      <c r="O590" s="1"/>
      <c r="P590" s="1"/>
      <c r="Q590" s="1"/>
      <c r="R590" s="1"/>
      <c r="S590" s="3"/>
      <c r="T590" s="3"/>
      <c r="U590" s="4"/>
      <c r="V590" s="4"/>
      <c r="W590" s="4"/>
      <c r="X590" s="4"/>
      <c r="Y590" s="4"/>
      <c r="Z590" s="4"/>
      <c r="AA590" s="4"/>
      <c r="AB590" s="4"/>
    </row>
    <row r="591" spans="1:28">
      <c r="A591" s="1"/>
      <c r="B591" s="1"/>
      <c r="C591" s="1"/>
      <c r="D591" s="1"/>
      <c r="E591" s="1"/>
      <c r="F591" s="2"/>
      <c r="G591" s="2"/>
      <c r="H591" s="2"/>
      <c r="I591" s="2"/>
      <c r="J591" s="2"/>
      <c r="K591" s="1"/>
      <c r="L591" s="1"/>
      <c r="M591" s="1"/>
      <c r="N591" s="1"/>
      <c r="O591" s="1"/>
      <c r="P591" s="1"/>
      <c r="Q591" s="1"/>
      <c r="R591" s="1"/>
      <c r="S591" s="3"/>
      <c r="T591" s="3"/>
      <c r="U591" s="4"/>
      <c r="V591" s="4"/>
      <c r="W591" s="4"/>
      <c r="X591" s="4"/>
      <c r="Y591" s="4"/>
      <c r="Z591" s="4"/>
      <c r="AA591" s="4"/>
      <c r="AB591" s="4"/>
    </row>
    <row r="592" spans="1:28">
      <c r="A592" s="1"/>
      <c r="B592" s="1"/>
      <c r="C592" s="1"/>
      <c r="D592" s="1"/>
      <c r="E592" s="1"/>
      <c r="F592" s="2"/>
      <c r="G592" s="2"/>
      <c r="H592" s="2"/>
      <c r="I592" s="2"/>
      <c r="J592" s="2"/>
      <c r="K592" s="1"/>
      <c r="L592" s="1"/>
      <c r="M592" s="1"/>
      <c r="N592" s="1"/>
      <c r="O592" s="1"/>
      <c r="P592" s="1"/>
      <c r="Q592" s="1"/>
      <c r="R592" s="1"/>
      <c r="S592" s="3"/>
      <c r="T592" s="3"/>
      <c r="U592" s="4"/>
      <c r="V592" s="4"/>
      <c r="W592" s="4"/>
      <c r="X592" s="4"/>
      <c r="Y592" s="4"/>
      <c r="Z592" s="4"/>
      <c r="AA592" s="4"/>
      <c r="AB592" s="4"/>
    </row>
    <row r="593" spans="1:28">
      <c r="A593" s="1"/>
      <c r="B593" s="1"/>
      <c r="C593" s="1"/>
      <c r="D593" s="1"/>
      <c r="E593" s="1"/>
      <c r="F593" s="2"/>
      <c r="G593" s="2"/>
      <c r="H593" s="2"/>
      <c r="I593" s="2"/>
      <c r="J593" s="2"/>
      <c r="K593" s="1"/>
      <c r="L593" s="1"/>
      <c r="M593" s="1"/>
      <c r="N593" s="1"/>
      <c r="O593" s="1"/>
      <c r="P593" s="1"/>
      <c r="Q593" s="1"/>
      <c r="R593" s="1"/>
      <c r="S593" s="3"/>
      <c r="T593" s="3"/>
      <c r="U593" s="4"/>
      <c r="V593" s="4"/>
      <c r="W593" s="4"/>
      <c r="X593" s="4"/>
      <c r="Y593" s="4"/>
      <c r="Z593" s="4"/>
      <c r="AA593" s="4"/>
      <c r="AB593" s="4"/>
    </row>
    <row r="594" spans="1:28">
      <c r="A594" s="1"/>
      <c r="B594" s="1"/>
      <c r="C594" s="1"/>
      <c r="D594" s="1"/>
      <c r="E594" s="1"/>
      <c r="F594" s="2"/>
      <c r="G594" s="2"/>
      <c r="H594" s="2"/>
      <c r="I594" s="2"/>
      <c r="J594" s="2"/>
      <c r="K594" s="1"/>
      <c r="L594" s="1"/>
      <c r="M594" s="1"/>
      <c r="N594" s="1"/>
      <c r="O594" s="1"/>
      <c r="P594" s="1"/>
      <c r="Q594" s="1"/>
      <c r="R594" s="1"/>
      <c r="S594" s="3"/>
      <c r="T594" s="3"/>
      <c r="U594" s="4"/>
      <c r="V594" s="4"/>
      <c r="W594" s="4"/>
      <c r="X594" s="4"/>
      <c r="Y594" s="4"/>
      <c r="Z594" s="4"/>
      <c r="AA594" s="4"/>
      <c r="AB594" s="4"/>
    </row>
    <row r="595" spans="1:28">
      <c r="A595" s="1"/>
      <c r="B595" s="1"/>
      <c r="C595" s="1"/>
      <c r="D595" s="1"/>
      <c r="E595" s="1"/>
      <c r="F595" s="2"/>
      <c r="G595" s="2"/>
      <c r="H595" s="2"/>
      <c r="I595" s="2"/>
      <c r="J595" s="2"/>
      <c r="K595" s="1"/>
      <c r="L595" s="1"/>
      <c r="M595" s="1"/>
      <c r="N595" s="1"/>
      <c r="O595" s="1"/>
      <c r="P595" s="1"/>
      <c r="Q595" s="1"/>
      <c r="R595" s="1"/>
      <c r="S595" s="3"/>
      <c r="T595" s="3"/>
      <c r="U595" s="4"/>
      <c r="V595" s="4"/>
      <c r="W595" s="4"/>
      <c r="X595" s="4"/>
      <c r="Y595" s="4"/>
      <c r="Z595" s="4"/>
      <c r="AA595" s="4"/>
      <c r="AB595" s="4"/>
    </row>
    <row r="596" spans="1:28">
      <c r="A596" s="1"/>
      <c r="B596" s="1"/>
      <c r="C596" s="1"/>
      <c r="D596" s="1"/>
      <c r="E596" s="1"/>
      <c r="F596" s="2"/>
      <c r="G596" s="2"/>
      <c r="H596" s="2"/>
      <c r="I596" s="2"/>
      <c r="J596" s="2"/>
      <c r="K596" s="1"/>
      <c r="L596" s="1"/>
      <c r="M596" s="1"/>
      <c r="N596" s="1"/>
      <c r="O596" s="1"/>
      <c r="P596" s="1"/>
      <c r="Q596" s="1"/>
      <c r="R596" s="1"/>
      <c r="S596" s="3"/>
      <c r="T596" s="3"/>
      <c r="U596" s="4"/>
      <c r="V596" s="4"/>
      <c r="W596" s="4"/>
      <c r="X596" s="4"/>
      <c r="Y596" s="4"/>
      <c r="Z596" s="4"/>
      <c r="AA596" s="4"/>
      <c r="AB596" s="4"/>
    </row>
    <row r="597" spans="1:28">
      <c r="A597" s="1"/>
      <c r="B597" s="1"/>
      <c r="C597" s="1"/>
      <c r="D597" s="1"/>
      <c r="E597" s="1"/>
      <c r="F597" s="2"/>
      <c r="G597" s="2"/>
      <c r="H597" s="2"/>
      <c r="I597" s="2"/>
      <c r="J597" s="2"/>
      <c r="K597" s="1"/>
      <c r="L597" s="1"/>
      <c r="M597" s="1"/>
      <c r="N597" s="1"/>
      <c r="O597" s="1"/>
      <c r="P597" s="1"/>
      <c r="Q597" s="1"/>
      <c r="R597" s="1"/>
      <c r="S597" s="3"/>
      <c r="T597" s="3"/>
      <c r="U597" s="4"/>
      <c r="V597" s="4"/>
      <c r="W597" s="4"/>
      <c r="X597" s="4"/>
      <c r="Y597" s="4"/>
      <c r="Z597" s="4"/>
      <c r="AA597" s="4"/>
      <c r="AB597" s="4"/>
    </row>
    <row r="598" spans="1:28">
      <c r="A598" s="1"/>
      <c r="B598" s="1"/>
      <c r="C598" s="1"/>
      <c r="D598" s="1"/>
      <c r="E598" s="1"/>
      <c r="F598" s="2"/>
      <c r="G598" s="2"/>
      <c r="H598" s="2"/>
      <c r="I598" s="2"/>
      <c r="J598" s="2"/>
      <c r="K598" s="1"/>
      <c r="L598" s="1"/>
      <c r="M598" s="1"/>
      <c r="N598" s="1"/>
      <c r="O598" s="1"/>
      <c r="P598" s="1"/>
      <c r="Q598" s="1"/>
      <c r="R598" s="1"/>
      <c r="S598" s="3"/>
      <c r="T598" s="3"/>
      <c r="U598" s="4"/>
      <c r="V598" s="4"/>
      <c r="W598" s="4"/>
      <c r="X598" s="4"/>
      <c r="Y598" s="4"/>
      <c r="Z598" s="4"/>
      <c r="AA598" s="4"/>
      <c r="AB598" s="4"/>
    </row>
    <row r="599" spans="1:28">
      <c r="A599" s="1"/>
      <c r="B599" s="1"/>
      <c r="C599" s="1"/>
      <c r="D599" s="1"/>
      <c r="E599" s="1"/>
      <c r="F599" s="2"/>
      <c r="G599" s="2"/>
      <c r="H599" s="2"/>
      <c r="I599" s="2"/>
      <c r="J599" s="2"/>
      <c r="K599" s="1"/>
      <c r="L599" s="1"/>
      <c r="M599" s="1"/>
      <c r="N599" s="1"/>
      <c r="O599" s="1"/>
      <c r="P599" s="1"/>
      <c r="Q599" s="1"/>
      <c r="R599" s="1"/>
      <c r="S599" s="3"/>
      <c r="T599" s="3"/>
      <c r="U599" s="4"/>
      <c r="V599" s="4"/>
      <c r="W599" s="4"/>
      <c r="X599" s="4"/>
      <c r="Y599" s="4"/>
      <c r="Z599" s="4"/>
      <c r="AA599" s="4"/>
      <c r="AB599" s="4"/>
    </row>
    <row r="600" spans="1:28">
      <c r="A600" s="1"/>
      <c r="B600" s="1"/>
      <c r="C600" s="1"/>
      <c r="D600" s="1"/>
      <c r="E600" s="1"/>
      <c r="F600" s="2"/>
      <c r="G600" s="2"/>
      <c r="H600" s="2"/>
      <c r="I600" s="2"/>
      <c r="J600" s="2"/>
      <c r="K600" s="1"/>
      <c r="L600" s="1"/>
      <c r="M600" s="1"/>
      <c r="N600" s="1"/>
      <c r="O600" s="1"/>
      <c r="P600" s="1"/>
      <c r="Q600" s="1"/>
      <c r="R600" s="1"/>
      <c r="S600" s="3"/>
      <c r="T600" s="3"/>
      <c r="U600" s="4"/>
      <c r="V600" s="4"/>
      <c r="W600" s="4"/>
      <c r="X600" s="4"/>
      <c r="Y600" s="4"/>
      <c r="Z600" s="4"/>
      <c r="AA600" s="4"/>
      <c r="AB600" s="4"/>
    </row>
    <row r="601" spans="1:28">
      <c r="A601" s="1"/>
      <c r="B601" s="1"/>
      <c r="C601" s="1"/>
      <c r="D601" s="1"/>
      <c r="E601" s="1"/>
      <c r="F601" s="2"/>
      <c r="G601" s="2"/>
      <c r="H601" s="2"/>
      <c r="I601" s="2"/>
      <c r="J601" s="2"/>
      <c r="K601" s="1"/>
      <c r="L601" s="1"/>
      <c r="M601" s="1"/>
      <c r="N601" s="1"/>
      <c r="O601" s="1"/>
      <c r="P601" s="1"/>
      <c r="Q601" s="1"/>
      <c r="R601" s="1"/>
      <c r="S601" s="3"/>
      <c r="T601" s="3"/>
      <c r="U601" s="4"/>
      <c r="V601" s="4"/>
      <c r="W601" s="4"/>
      <c r="X601" s="4"/>
      <c r="Y601" s="4"/>
      <c r="Z601" s="4"/>
      <c r="AA601" s="4"/>
      <c r="AB601" s="4"/>
    </row>
    <row r="602" spans="1:28">
      <c r="A602" s="1"/>
      <c r="B602" s="1"/>
      <c r="C602" s="1"/>
      <c r="D602" s="1"/>
      <c r="E602" s="1"/>
      <c r="F602" s="2"/>
      <c r="G602" s="2"/>
      <c r="H602" s="2"/>
      <c r="I602" s="2"/>
      <c r="J602" s="2"/>
      <c r="K602" s="1"/>
      <c r="L602" s="1"/>
      <c r="M602" s="1"/>
      <c r="N602" s="1"/>
      <c r="O602" s="1"/>
      <c r="P602" s="1"/>
      <c r="Q602" s="1"/>
      <c r="R602" s="1"/>
      <c r="S602" s="3"/>
      <c r="T602" s="3"/>
      <c r="U602" s="4"/>
      <c r="V602" s="4"/>
      <c r="W602" s="4"/>
      <c r="X602" s="4"/>
      <c r="Y602" s="4"/>
      <c r="Z602" s="4"/>
      <c r="AA602" s="4"/>
      <c r="AB602" s="4"/>
    </row>
    <row r="603" spans="1:28">
      <c r="A603" s="1"/>
      <c r="B603" s="1"/>
      <c r="C603" s="1"/>
      <c r="D603" s="1"/>
      <c r="E603" s="1"/>
      <c r="F603" s="2"/>
      <c r="G603" s="2"/>
      <c r="H603" s="2"/>
      <c r="I603" s="2"/>
      <c r="J603" s="2"/>
      <c r="K603" s="1"/>
      <c r="L603" s="1"/>
      <c r="M603" s="1"/>
      <c r="N603" s="1"/>
      <c r="O603" s="1"/>
      <c r="P603" s="1"/>
      <c r="Q603" s="1"/>
      <c r="R603" s="1"/>
      <c r="S603" s="3"/>
      <c r="T603" s="3"/>
      <c r="U603" s="4"/>
      <c r="V603" s="4"/>
      <c r="W603" s="4"/>
      <c r="X603" s="4"/>
      <c r="Y603" s="4"/>
      <c r="Z603" s="4"/>
      <c r="AA603" s="4"/>
      <c r="AB603" s="4"/>
    </row>
    <row r="604" spans="1:28">
      <c r="A604" s="1"/>
      <c r="B604" s="1"/>
      <c r="C604" s="1"/>
      <c r="D604" s="1"/>
      <c r="E604" s="1"/>
      <c r="F604" s="2"/>
      <c r="G604" s="2"/>
      <c r="H604" s="2"/>
      <c r="I604" s="2"/>
      <c r="J604" s="2"/>
      <c r="K604" s="1"/>
      <c r="L604" s="1"/>
      <c r="M604" s="1"/>
      <c r="N604" s="1"/>
      <c r="O604" s="1"/>
      <c r="P604" s="1"/>
      <c r="Q604" s="1"/>
      <c r="R604" s="1"/>
      <c r="S604" s="3"/>
      <c r="T604" s="3"/>
      <c r="U604" s="4"/>
      <c r="V604" s="4"/>
      <c r="W604" s="4"/>
      <c r="X604" s="4"/>
      <c r="Y604" s="4"/>
      <c r="Z604" s="4"/>
      <c r="AA604" s="4"/>
      <c r="AB604" s="4"/>
    </row>
    <row r="605" spans="1:28">
      <c r="A605" s="1"/>
      <c r="B605" s="1"/>
      <c r="C605" s="1"/>
      <c r="D605" s="1"/>
      <c r="E605" s="1"/>
      <c r="F605" s="2"/>
      <c r="G605" s="2"/>
      <c r="H605" s="2"/>
      <c r="I605" s="2"/>
      <c r="J605" s="2"/>
      <c r="K605" s="1"/>
      <c r="L605" s="1"/>
      <c r="M605" s="1"/>
      <c r="N605" s="1"/>
      <c r="O605" s="1"/>
      <c r="P605" s="1"/>
      <c r="Q605" s="1"/>
      <c r="R605" s="1"/>
      <c r="S605" s="3"/>
      <c r="T605" s="3"/>
      <c r="U605" s="4"/>
      <c r="V605" s="4"/>
      <c r="W605" s="4"/>
      <c r="X605" s="4"/>
      <c r="Y605" s="4"/>
      <c r="Z605" s="4"/>
      <c r="AA605" s="4"/>
      <c r="AB605" s="4"/>
    </row>
    <row r="606" spans="1:28">
      <c r="A606" s="1"/>
      <c r="B606" s="1"/>
      <c r="C606" s="1"/>
      <c r="D606" s="1"/>
      <c r="E606" s="1"/>
      <c r="F606" s="2"/>
      <c r="G606" s="2"/>
      <c r="H606" s="2"/>
      <c r="I606" s="2"/>
      <c r="J606" s="2"/>
      <c r="K606" s="1"/>
      <c r="L606" s="1"/>
      <c r="M606" s="1"/>
      <c r="N606" s="1"/>
      <c r="O606" s="1"/>
      <c r="P606" s="1"/>
      <c r="Q606" s="1"/>
      <c r="R606" s="1"/>
      <c r="S606" s="3"/>
      <c r="T606" s="3"/>
      <c r="U606" s="4"/>
      <c r="V606" s="4"/>
      <c r="W606" s="4"/>
      <c r="X606" s="4"/>
      <c r="Y606" s="4"/>
      <c r="Z606" s="4"/>
      <c r="AA606" s="4"/>
      <c r="AB606" s="4"/>
    </row>
    <row r="607" spans="1:28">
      <c r="A607" s="1"/>
      <c r="B607" s="1"/>
      <c r="C607" s="1"/>
      <c r="D607" s="1"/>
      <c r="E607" s="1"/>
      <c r="F607" s="2"/>
      <c r="G607" s="2"/>
      <c r="H607" s="2"/>
      <c r="I607" s="2"/>
      <c r="J607" s="2"/>
      <c r="K607" s="1"/>
      <c r="L607" s="1"/>
      <c r="M607" s="1"/>
      <c r="N607" s="1"/>
      <c r="O607" s="1"/>
      <c r="P607" s="1"/>
      <c r="Q607" s="1"/>
      <c r="R607" s="1"/>
      <c r="S607" s="3"/>
      <c r="T607" s="3"/>
      <c r="U607" s="4"/>
      <c r="V607" s="4"/>
      <c r="W607" s="4"/>
      <c r="X607" s="4"/>
      <c r="Y607" s="4"/>
      <c r="Z607" s="4"/>
      <c r="AA607" s="4"/>
      <c r="AB607" s="4"/>
    </row>
    <row r="608" spans="1:28">
      <c r="A608" s="1"/>
      <c r="B608" s="1"/>
      <c r="C608" s="1"/>
      <c r="D608" s="1"/>
      <c r="E608" s="1"/>
      <c r="F608" s="2"/>
      <c r="G608" s="2"/>
      <c r="H608" s="2"/>
      <c r="I608" s="2"/>
      <c r="J608" s="2"/>
      <c r="K608" s="1"/>
      <c r="L608" s="1"/>
      <c r="M608" s="1"/>
      <c r="N608" s="1"/>
      <c r="O608" s="1"/>
      <c r="P608" s="1"/>
      <c r="Q608" s="1"/>
      <c r="R608" s="1"/>
      <c r="S608" s="3"/>
      <c r="T608" s="3"/>
      <c r="U608" s="4"/>
      <c r="V608" s="4"/>
      <c r="W608" s="4"/>
      <c r="X608" s="4"/>
      <c r="Y608" s="4"/>
      <c r="Z608" s="4"/>
      <c r="AA608" s="4"/>
      <c r="AB608" s="4"/>
    </row>
    <row r="609" spans="1:28">
      <c r="A609" s="1"/>
      <c r="B609" s="1"/>
      <c r="C609" s="1"/>
      <c r="D609" s="1"/>
      <c r="E609" s="1"/>
      <c r="F609" s="2"/>
      <c r="G609" s="2"/>
      <c r="H609" s="2"/>
      <c r="I609" s="2"/>
      <c r="J609" s="2"/>
      <c r="K609" s="1"/>
      <c r="L609" s="1"/>
      <c r="M609" s="1"/>
      <c r="N609" s="1"/>
      <c r="O609" s="1"/>
      <c r="P609" s="1"/>
      <c r="Q609" s="1"/>
      <c r="R609" s="1"/>
      <c r="S609" s="3"/>
      <c r="T609" s="3"/>
      <c r="U609" s="4"/>
      <c r="V609" s="4"/>
      <c r="W609" s="4"/>
      <c r="X609" s="4"/>
      <c r="Y609" s="4"/>
      <c r="Z609" s="4"/>
      <c r="AA609" s="4"/>
      <c r="AB609" s="4"/>
    </row>
    <row r="610" spans="1:28">
      <c r="A610" s="1"/>
      <c r="B610" s="1"/>
      <c r="C610" s="1"/>
      <c r="D610" s="1"/>
      <c r="E610" s="1"/>
      <c r="F610" s="2"/>
      <c r="G610" s="2"/>
      <c r="H610" s="2"/>
      <c r="I610" s="2"/>
      <c r="J610" s="2"/>
      <c r="K610" s="1"/>
      <c r="L610" s="1"/>
      <c r="M610" s="1"/>
      <c r="N610" s="1"/>
      <c r="O610" s="1"/>
      <c r="P610" s="1"/>
      <c r="Q610" s="1"/>
      <c r="R610" s="1"/>
      <c r="S610" s="3"/>
      <c r="T610" s="3"/>
      <c r="U610" s="4"/>
      <c r="V610" s="4"/>
      <c r="W610" s="4"/>
      <c r="X610" s="4"/>
      <c r="Y610" s="4"/>
      <c r="Z610" s="4"/>
      <c r="AA610" s="4"/>
      <c r="AB610" s="4"/>
    </row>
    <row r="611" spans="1:28">
      <c r="A611" s="1"/>
      <c r="B611" s="1"/>
      <c r="C611" s="1"/>
      <c r="D611" s="1"/>
      <c r="E611" s="1"/>
      <c r="F611" s="2"/>
      <c r="G611" s="2"/>
      <c r="H611" s="2"/>
      <c r="I611" s="2"/>
      <c r="J611" s="2"/>
      <c r="K611" s="1"/>
      <c r="L611" s="1"/>
      <c r="M611" s="1"/>
      <c r="N611" s="1"/>
      <c r="O611" s="1"/>
      <c r="P611" s="1"/>
      <c r="Q611" s="1"/>
      <c r="R611" s="1"/>
      <c r="S611" s="3"/>
      <c r="T611" s="3"/>
      <c r="U611" s="4"/>
      <c r="V611" s="4"/>
      <c r="W611" s="4"/>
      <c r="X611" s="4"/>
      <c r="Y611" s="4"/>
      <c r="Z611" s="4"/>
      <c r="AA611" s="4"/>
      <c r="AB611" s="4"/>
    </row>
    <row r="612" spans="1:28">
      <c r="A612" s="1"/>
      <c r="B612" s="1"/>
      <c r="C612" s="1"/>
      <c r="D612" s="1"/>
      <c r="E612" s="1"/>
      <c r="F612" s="2"/>
      <c r="G612" s="2"/>
      <c r="H612" s="2"/>
      <c r="I612" s="2"/>
      <c r="J612" s="2"/>
      <c r="K612" s="1"/>
      <c r="L612" s="1"/>
      <c r="M612" s="1"/>
      <c r="N612" s="1"/>
      <c r="O612" s="1"/>
      <c r="P612" s="1"/>
      <c r="Q612" s="1"/>
      <c r="R612" s="1"/>
      <c r="S612" s="3"/>
      <c r="T612" s="3"/>
      <c r="U612" s="4"/>
      <c r="V612" s="4"/>
      <c r="W612" s="4"/>
      <c r="X612" s="4"/>
      <c r="Y612" s="4"/>
      <c r="Z612" s="4"/>
      <c r="AA612" s="4"/>
      <c r="AB612" s="4"/>
    </row>
    <row r="613" spans="1:28">
      <c r="A613" s="1"/>
      <c r="B613" s="1"/>
      <c r="C613" s="1"/>
      <c r="D613" s="1"/>
      <c r="E613" s="1"/>
      <c r="F613" s="2"/>
      <c r="G613" s="2"/>
      <c r="H613" s="2"/>
      <c r="I613" s="2"/>
      <c r="J613" s="2"/>
      <c r="K613" s="1"/>
      <c r="L613" s="1"/>
      <c r="M613" s="1"/>
      <c r="N613" s="1"/>
      <c r="O613" s="1"/>
      <c r="P613" s="1"/>
      <c r="Q613" s="1"/>
      <c r="R613" s="1"/>
      <c r="S613" s="3"/>
      <c r="T613" s="3"/>
      <c r="U613" s="4"/>
      <c r="V613" s="4"/>
      <c r="W613" s="4"/>
      <c r="X613" s="4"/>
      <c r="Y613" s="4"/>
      <c r="Z613" s="4"/>
      <c r="AA613" s="4"/>
      <c r="AB613" s="4"/>
    </row>
    <row r="614" spans="1:28">
      <c r="A614" s="1"/>
      <c r="B614" s="1"/>
      <c r="C614" s="1"/>
      <c r="D614" s="1"/>
      <c r="E614" s="1"/>
      <c r="F614" s="2"/>
      <c r="G614" s="2"/>
      <c r="H614" s="2"/>
      <c r="I614" s="2"/>
      <c r="J614" s="2"/>
      <c r="K614" s="1"/>
      <c r="L614" s="1"/>
      <c r="M614" s="1"/>
      <c r="N614" s="1"/>
      <c r="O614" s="1"/>
      <c r="P614" s="1"/>
      <c r="Q614" s="1"/>
      <c r="R614" s="1"/>
      <c r="S614" s="3"/>
      <c r="T614" s="3"/>
      <c r="U614" s="4"/>
      <c r="V614" s="4"/>
      <c r="W614" s="4"/>
      <c r="X614" s="4"/>
      <c r="Y614" s="4"/>
      <c r="Z614" s="4"/>
      <c r="AA614" s="4"/>
      <c r="AB614" s="4"/>
    </row>
    <row r="615" spans="1:28">
      <c r="A615" s="1"/>
      <c r="B615" s="1"/>
      <c r="C615" s="1"/>
      <c r="D615" s="1"/>
      <c r="E615" s="1"/>
      <c r="F615" s="2"/>
      <c r="G615" s="2"/>
      <c r="H615" s="2"/>
      <c r="I615" s="2"/>
      <c r="J615" s="2"/>
      <c r="K615" s="1"/>
      <c r="L615" s="1"/>
      <c r="M615" s="1"/>
      <c r="N615" s="1"/>
      <c r="O615" s="1"/>
      <c r="P615" s="1"/>
      <c r="Q615" s="1"/>
      <c r="R615" s="1"/>
      <c r="S615" s="3"/>
      <c r="T615" s="3"/>
      <c r="U615" s="4"/>
      <c r="V615" s="4"/>
      <c r="W615" s="4"/>
      <c r="X615" s="4"/>
      <c r="Y615" s="4"/>
      <c r="Z615" s="4"/>
      <c r="AA615" s="4"/>
      <c r="AB615" s="4"/>
    </row>
    <row r="616" spans="1:28">
      <c r="A616" s="1"/>
      <c r="B616" s="1"/>
      <c r="C616" s="1"/>
      <c r="D616" s="1"/>
      <c r="E616" s="1"/>
      <c r="F616" s="2"/>
      <c r="G616" s="2"/>
      <c r="H616" s="2"/>
      <c r="I616" s="2"/>
      <c r="J616" s="2"/>
      <c r="K616" s="1"/>
      <c r="L616" s="1"/>
      <c r="M616" s="1"/>
      <c r="N616" s="1"/>
      <c r="O616" s="1"/>
      <c r="P616" s="1"/>
      <c r="Q616" s="1"/>
      <c r="R616" s="1"/>
      <c r="S616" s="3"/>
      <c r="T616" s="3"/>
      <c r="U616" s="4"/>
      <c r="V616" s="4"/>
      <c r="W616" s="4"/>
      <c r="X616" s="4"/>
      <c r="Y616" s="4"/>
      <c r="Z616" s="4"/>
      <c r="AA616" s="4"/>
      <c r="AB616" s="4"/>
    </row>
    <row r="617" spans="1:28">
      <c r="A617" s="1"/>
      <c r="B617" s="1"/>
      <c r="C617" s="1"/>
      <c r="D617" s="1"/>
      <c r="E617" s="1"/>
      <c r="F617" s="2"/>
      <c r="G617" s="2"/>
      <c r="H617" s="2"/>
      <c r="I617" s="2"/>
      <c r="J617" s="2"/>
      <c r="K617" s="1"/>
      <c r="L617" s="1"/>
      <c r="M617" s="1"/>
      <c r="N617" s="1"/>
      <c r="O617" s="1"/>
      <c r="P617" s="1"/>
      <c r="Q617" s="1"/>
      <c r="R617" s="1"/>
      <c r="S617" s="3"/>
      <c r="T617" s="3"/>
      <c r="U617" s="4"/>
      <c r="V617" s="4"/>
      <c r="W617" s="4"/>
      <c r="X617" s="4"/>
      <c r="Y617" s="4"/>
      <c r="Z617" s="4"/>
      <c r="AA617" s="4"/>
      <c r="AB617" s="4"/>
    </row>
    <row r="618" spans="1:28">
      <c r="A618" s="1"/>
      <c r="B618" s="1"/>
      <c r="C618" s="1"/>
      <c r="D618" s="1"/>
      <c r="E618" s="1"/>
      <c r="F618" s="2"/>
      <c r="G618" s="2"/>
      <c r="H618" s="2"/>
      <c r="I618" s="2"/>
      <c r="J618" s="2"/>
      <c r="K618" s="1"/>
      <c r="L618" s="1"/>
      <c r="M618" s="1"/>
      <c r="N618" s="1"/>
      <c r="O618" s="1"/>
      <c r="P618" s="1"/>
      <c r="Q618" s="1"/>
      <c r="R618" s="1"/>
      <c r="S618" s="3"/>
      <c r="T618" s="3"/>
      <c r="U618" s="4"/>
      <c r="V618" s="4"/>
      <c r="W618" s="4"/>
      <c r="X618" s="4"/>
      <c r="Y618" s="4"/>
      <c r="Z618" s="4"/>
      <c r="AA618" s="4"/>
      <c r="AB618" s="4"/>
    </row>
    <row r="619" spans="1:28">
      <c r="A619" s="1"/>
      <c r="B619" s="1"/>
      <c r="C619" s="1"/>
      <c r="D619" s="1"/>
      <c r="E619" s="1"/>
      <c r="F619" s="2"/>
      <c r="G619" s="2"/>
      <c r="H619" s="2"/>
      <c r="I619" s="2"/>
      <c r="J619" s="2"/>
      <c r="K619" s="1"/>
      <c r="L619" s="1"/>
      <c r="M619" s="1"/>
      <c r="N619" s="1"/>
      <c r="O619" s="1"/>
      <c r="P619" s="1"/>
      <c r="Q619" s="1"/>
      <c r="R619" s="1"/>
      <c r="S619" s="3"/>
      <c r="T619" s="3"/>
      <c r="U619" s="4"/>
      <c r="V619" s="4"/>
      <c r="W619" s="4"/>
      <c r="X619" s="4"/>
      <c r="Y619" s="4"/>
      <c r="Z619" s="4"/>
      <c r="AA619" s="4"/>
      <c r="AB619" s="4"/>
    </row>
    <row r="620" spans="1:28">
      <c r="A620" s="1"/>
      <c r="B620" s="1"/>
      <c r="C620" s="1"/>
      <c r="D620" s="1"/>
      <c r="E620" s="1"/>
      <c r="F620" s="2"/>
      <c r="G620" s="2"/>
      <c r="H620" s="2"/>
      <c r="I620" s="2"/>
      <c r="J620" s="2"/>
      <c r="K620" s="1"/>
      <c r="L620" s="1"/>
      <c r="M620" s="1"/>
      <c r="N620" s="1"/>
      <c r="O620" s="1"/>
      <c r="P620" s="1"/>
      <c r="Q620" s="1"/>
      <c r="R620" s="1"/>
      <c r="S620" s="3"/>
      <c r="T620" s="3"/>
      <c r="U620" s="4"/>
      <c r="V620" s="4"/>
      <c r="W620" s="4"/>
      <c r="X620" s="4"/>
      <c r="Y620" s="4"/>
      <c r="Z620" s="4"/>
      <c r="AA620" s="4"/>
      <c r="AB620" s="4"/>
    </row>
    <row r="621" spans="1:28">
      <c r="A621" s="1"/>
      <c r="B621" s="1"/>
      <c r="C621" s="1"/>
      <c r="D621" s="1"/>
      <c r="E621" s="1"/>
      <c r="F621" s="2"/>
      <c r="G621" s="2"/>
      <c r="H621" s="2"/>
      <c r="I621" s="2"/>
      <c r="J621" s="2"/>
      <c r="K621" s="1"/>
      <c r="L621" s="1"/>
      <c r="M621" s="1"/>
      <c r="N621" s="1"/>
      <c r="O621" s="1"/>
      <c r="P621" s="1"/>
      <c r="Q621" s="1"/>
      <c r="R621" s="1"/>
      <c r="S621" s="3"/>
      <c r="T621" s="3"/>
      <c r="U621" s="4"/>
      <c r="V621" s="4"/>
      <c r="W621" s="4"/>
      <c r="X621" s="4"/>
      <c r="Y621" s="4"/>
      <c r="Z621" s="4"/>
      <c r="AA621" s="4"/>
      <c r="AB621" s="4"/>
    </row>
    <row r="622" spans="1:28">
      <c r="A622" s="1"/>
      <c r="B622" s="1"/>
      <c r="C622" s="1"/>
      <c r="D622" s="1"/>
      <c r="E622" s="1"/>
      <c r="F622" s="2"/>
      <c r="G622" s="2"/>
      <c r="H622" s="2"/>
      <c r="I622" s="2"/>
      <c r="J622" s="2"/>
      <c r="K622" s="1"/>
      <c r="L622" s="1"/>
      <c r="M622" s="1"/>
      <c r="N622" s="1"/>
      <c r="O622" s="1"/>
      <c r="P622" s="1"/>
      <c r="Q622" s="1"/>
      <c r="R622" s="1"/>
      <c r="S622" s="3"/>
      <c r="T622" s="3"/>
      <c r="U622" s="4"/>
      <c r="V622" s="4"/>
      <c r="W622" s="4"/>
      <c r="X622" s="4"/>
      <c r="Y622" s="4"/>
      <c r="Z622" s="4"/>
      <c r="AA622" s="4"/>
      <c r="AB622" s="4"/>
    </row>
    <row r="623" spans="1:28">
      <c r="A623" s="1"/>
      <c r="B623" s="1"/>
      <c r="C623" s="1"/>
      <c r="D623" s="1"/>
      <c r="E623" s="1"/>
      <c r="F623" s="2"/>
      <c r="G623" s="2"/>
      <c r="H623" s="2"/>
      <c r="I623" s="2"/>
      <c r="J623" s="2"/>
      <c r="K623" s="1"/>
      <c r="L623" s="1"/>
      <c r="M623" s="1"/>
      <c r="N623" s="1"/>
      <c r="O623" s="1"/>
      <c r="P623" s="1"/>
      <c r="Q623" s="1"/>
      <c r="R623" s="1"/>
      <c r="S623" s="3"/>
      <c r="T623" s="3"/>
      <c r="U623" s="4"/>
      <c r="V623" s="4"/>
      <c r="W623" s="4"/>
      <c r="X623" s="4"/>
      <c r="Y623" s="4"/>
      <c r="Z623" s="4"/>
      <c r="AA623" s="4"/>
      <c r="AB623" s="4"/>
    </row>
    <row r="624" spans="1:28">
      <c r="A624" s="1"/>
      <c r="B624" s="1"/>
      <c r="C624" s="1"/>
      <c r="D624" s="1"/>
      <c r="E624" s="1"/>
      <c r="F624" s="2"/>
      <c r="G624" s="2"/>
      <c r="H624" s="2"/>
      <c r="I624" s="2"/>
      <c r="J624" s="2"/>
      <c r="K624" s="1"/>
      <c r="L624" s="1"/>
      <c r="M624" s="1"/>
      <c r="N624" s="1"/>
      <c r="O624" s="1"/>
      <c r="P624" s="1"/>
      <c r="Q624" s="1"/>
      <c r="R624" s="1"/>
      <c r="S624" s="3"/>
      <c r="T624" s="3"/>
      <c r="U624" s="4"/>
      <c r="V624" s="4"/>
      <c r="W624" s="4"/>
      <c r="X624" s="4"/>
      <c r="Y624" s="4"/>
      <c r="Z624" s="4"/>
      <c r="AA624" s="4"/>
      <c r="AB624" s="4"/>
    </row>
    <row r="625" spans="1:28">
      <c r="A625" s="1"/>
      <c r="B625" s="1"/>
      <c r="C625" s="1"/>
      <c r="D625" s="1"/>
      <c r="E625" s="1"/>
      <c r="F625" s="2"/>
      <c r="G625" s="2"/>
      <c r="H625" s="2"/>
      <c r="I625" s="2"/>
      <c r="J625" s="2"/>
      <c r="K625" s="1"/>
      <c r="L625" s="1"/>
      <c r="M625" s="1"/>
      <c r="N625" s="1"/>
      <c r="O625" s="1"/>
      <c r="P625" s="1"/>
      <c r="Q625" s="1"/>
      <c r="R625" s="1"/>
      <c r="S625" s="3"/>
      <c r="T625" s="3"/>
      <c r="U625" s="4"/>
      <c r="V625" s="4"/>
      <c r="W625" s="4"/>
      <c r="X625" s="4"/>
      <c r="Y625" s="4"/>
      <c r="Z625" s="4"/>
      <c r="AA625" s="4"/>
      <c r="AB625" s="4"/>
    </row>
    <row r="626" spans="1:28">
      <c r="A626" s="1"/>
      <c r="B626" s="1"/>
      <c r="C626" s="1"/>
      <c r="D626" s="1"/>
      <c r="E626" s="1"/>
      <c r="F626" s="2"/>
      <c r="G626" s="2"/>
      <c r="H626" s="2"/>
      <c r="I626" s="2"/>
      <c r="J626" s="2"/>
      <c r="K626" s="1"/>
      <c r="L626" s="1"/>
      <c r="M626" s="1"/>
      <c r="N626" s="1"/>
      <c r="O626" s="1"/>
      <c r="P626" s="1"/>
      <c r="Q626" s="1"/>
      <c r="R626" s="1"/>
      <c r="S626" s="3"/>
      <c r="T626" s="3"/>
      <c r="U626" s="4"/>
      <c r="V626" s="4"/>
      <c r="W626" s="4"/>
      <c r="X626" s="4"/>
      <c r="Y626" s="4"/>
      <c r="Z626" s="4"/>
      <c r="AA626" s="4"/>
      <c r="AB626" s="4"/>
    </row>
    <row r="627" spans="1:28">
      <c r="A627" s="1"/>
      <c r="B627" s="1"/>
      <c r="C627" s="1"/>
      <c r="D627" s="1"/>
      <c r="E627" s="1"/>
      <c r="F627" s="2"/>
      <c r="G627" s="2"/>
      <c r="H627" s="2"/>
      <c r="I627" s="2"/>
      <c r="J627" s="2"/>
      <c r="K627" s="1"/>
      <c r="L627" s="1"/>
      <c r="M627" s="1"/>
      <c r="N627" s="1"/>
      <c r="O627" s="1"/>
      <c r="P627" s="1"/>
      <c r="Q627" s="1"/>
      <c r="R627" s="1"/>
      <c r="S627" s="3"/>
      <c r="T627" s="3"/>
      <c r="U627" s="4"/>
      <c r="V627" s="4"/>
      <c r="W627" s="4"/>
      <c r="X627" s="4"/>
      <c r="Y627" s="4"/>
      <c r="Z627" s="4"/>
      <c r="AA627" s="4"/>
      <c r="AB627" s="4"/>
    </row>
    <row r="628" spans="1:28">
      <c r="A628" s="1"/>
      <c r="B628" s="1"/>
      <c r="C628" s="1"/>
      <c r="D628" s="1"/>
      <c r="E628" s="1"/>
      <c r="F628" s="2"/>
      <c r="G628" s="2"/>
      <c r="H628" s="2"/>
      <c r="I628" s="2"/>
      <c r="J628" s="2"/>
      <c r="K628" s="1"/>
      <c r="L628" s="1"/>
      <c r="M628" s="1"/>
      <c r="N628" s="1"/>
      <c r="O628" s="1"/>
      <c r="P628" s="1"/>
      <c r="Q628" s="1"/>
      <c r="R628" s="1"/>
      <c r="S628" s="3"/>
      <c r="T628" s="3"/>
      <c r="U628" s="4"/>
      <c r="V628" s="4"/>
      <c r="W628" s="4"/>
      <c r="X628" s="4"/>
      <c r="Y628" s="4"/>
      <c r="Z628" s="4"/>
      <c r="AA628" s="4"/>
      <c r="AB628" s="4"/>
    </row>
    <row r="629" spans="1:28">
      <c r="A629" s="1"/>
      <c r="B629" s="1"/>
      <c r="C629" s="1"/>
      <c r="D629" s="1"/>
      <c r="E629" s="1"/>
      <c r="F629" s="2"/>
      <c r="G629" s="2"/>
      <c r="H629" s="2"/>
      <c r="I629" s="2"/>
      <c r="J629" s="2"/>
      <c r="K629" s="1"/>
      <c r="L629" s="1"/>
      <c r="M629" s="1"/>
      <c r="N629" s="1"/>
      <c r="O629" s="1"/>
      <c r="P629" s="1"/>
      <c r="Q629" s="1"/>
      <c r="R629" s="1"/>
      <c r="S629" s="3"/>
      <c r="T629" s="3"/>
      <c r="U629" s="4"/>
      <c r="V629" s="4"/>
      <c r="W629" s="4"/>
      <c r="X629" s="4"/>
      <c r="Y629" s="4"/>
      <c r="Z629" s="4"/>
      <c r="AA629" s="4"/>
      <c r="AB629" s="4"/>
    </row>
    <row r="630" spans="1:28">
      <c r="A630" s="1"/>
      <c r="B630" s="1"/>
      <c r="C630" s="1"/>
      <c r="D630" s="1"/>
      <c r="E630" s="1"/>
      <c r="F630" s="2"/>
      <c r="G630" s="2"/>
      <c r="H630" s="2"/>
      <c r="I630" s="2"/>
      <c r="J630" s="2"/>
      <c r="K630" s="1"/>
      <c r="L630" s="1"/>
      <c r="M630" s="1"/>
      <c r="N630" s="1"/>
      <c r="O630" s="1"/>
      <c r="P630" s="1"/>
      <c r="Q630" s="1"/>
      <c r="R630" s="1"/>
      <c r="S630" s="3"/>
      <c r="T630" s="3"/>
      <c r="U630" s="4"/>
      <c r="V630" s="4"/>
      <c r="W630" s="4"/>
      <c r="X630" s="4"/>
      <c r="Y630" s="4"/>
      <c r="Z630" s="4"/>
      <c r="AA630" s="4"/>
      <c r="AB630" s="4"/>
    </row>
    <row r="631" spans="1:28">
      <c r="A631" s="1"/>
      <c r="B631" s="1"/>
      <c r="C631" s="1"/>
      <c r="D631" s="1"/>
      <c r="E631" s="1"/>
      <c r="F631" s="2"/>
      <c r="G631" s="2"/>
      <c r="H631" s="2"/>
      <c r="I631" s="2"/>
      <c r="J631" s="2"/>
      <c r="K631" s="1"/>
      <c r="L631" s="1"/>
      <c r="M631" s="1"/>
      <c r="N631" s="1"/>
      <c r="O631" s="1"/>
      <c r="P631" s="1"/>
      <c r="Q631" s="1"/>
      <c r="R631" s="1"/>
      <c r="S631" s="3"/>
      <c r="T631" s="3"/>
      <c r="U631" s="4"/>
      <c r="V631" s="4"/>
      <c r="W631" s="4"/>
      <c r="X631" s="4"/>
      <c r="Y631" s="4"/>
      <c r="Z631" s="4"/>
      <c r="AA631" s="4"/>
      <c r="AB631" s="4"/>
    </row>
    <row r="632" spans="1:28">
      <c r="A632" s="1"/>
      <c r="B632" s="1"/>
      <c r="C632" s="1"/>
      <c r="D632" s="1"/>
      <c r="E632" s="1"/>
      <c r="F632" s="2"/>
      <c r="G632" s="2"/>
      <c r="H632" s="2"/>
      <c r="I632" s="2"/>
      <c r="J632" s="2"/>
      <c r="K632" s="1"/>
      <c r="L632" s="1"/>
      <c r="M632" s="1"/>
      <c r="N632" s="1"/>
      <c r="O632" s="1"/>
      <c r="P632" s="1"/>
      <c r="Q632" s="1"/>
      <c r="R632" s="1"/>
      <c r="S632" s="3"/>
      <c r="T632" s="3"/>
      <c r="U632" s="4"/>
      <c r="V632" s="4"/>
      <c r="W632" s="4"/>
      <c r="X632" s="4"/>
      <c r="Y632" s="4"/>
      <c r="Z632" s="4"/>
      <c r="AA632" s="4"/>
      <c r="AB632" s="4"/>
    </row>
    <row r="633" spans="1:28">
      <c r="A633" s="1"/>
      <c r="B633" s="1"/>
      <c r="C633" s="1"/>
      <c r="D633" s="1"/>
      <c r="E633" s="1"/>
      <c r="F633" s="2"/>
      <c r="G633" s="2"/>
      <c r="H633" s="2"/>
      <c r="I633" s="2"/>
      <c r="J633" s="2"/>
      <c r="K633" s="1"/>
      <c r="L633" s="1"/>
      <c r="M633" s="1"/>
      <c r="N633" s="1"/>
      <c r="O633" s="1"/>
      <c r="P633" s="1"/>
      <c r="Q633" s="1"/>
      <c r="R633" s="1"/>
      <c r="S633" s="3"/>
      <c r="T633" s="3"/>
      <c r="U633" s="4"/>
      <c r="V633" s="4"/>
      <c r="W633" s="4"/>
      <c r="X633" s="4"/>
      <c r="Y633" s="4"/>
      <c r="Z633" s="4"/>
      <c r="AA633" s="4"/>
      <c r="AB633" s="4"/>
    </row>
    <row r="634" spans="1:28">
      <c r="A634" s="1"/>
      <c r="B634" s="1"/>
      <c r="C634" s="1"/>
      <c r="D634" s="1"/>
      <c r="E634" s="1"/>
      <c r="F634" s="2"/>
      <c r="G634" s="2"/>
      <c r="H634" s="2"/>
      <c r="I634" s="2"/>
      <c r="J634" s="2"/>
      <c r="K634" s="1"/>
      <c r="L634" s="1"/>
      <c r="M634" s="1"/>
      <c r="N634" s="1"/>
      <c r="O634" s="1"/>
      <c r="P634" s="1"/>
      <c r="Q634" s="1"/>
      <c r="R634" s="1"/>
      <c r="S634" s="3"/>
      <c r="T634" s="3"/>
      <c r="U634" s="4"/>
      <c r="V634" s="4"/>
      <c r="W634" s="4"/>
      <c r="X634" s="4"/>
      <c r="Y634" s="4"/>
      <c r="Z634" s="4"/>
      <c r="AA634" s="4"/>
      <c r="AB634" s="4"/>
    </row>
    <row r="635" spans="1:28">
      <c r="A635" s="1"/>
      <c r="B635" s="1"/>
      <c r="C635" s="1"/>
      <c r="D635" s="1"/>
      <c r="E635" s="1"/>
      <c r="F635" s="2"/>
      <c r="G635" s="2"/>
      <c r="H635" s="2"/>
      <c r="I635" s="2"/>
      <c r="J635" s="2"/>
      <c r="K635" s="1"/>
      <c r="L635" s="1"/>
      <c r="M635" s="1"/>
      <c r="N635" s="1"/>
      <c r="O635" s="1"/>
      <c r="P635" s="1"/>
      <c r="Q635" s="1"/>
      <c r="R635" s="1"/>
      <c r="S635" s="3"/>
      <c r="T635" s="3"/>
      <c r="U635" s="4"/>
      <c r="V635" s="4"/>
      <c r="W635" s="4"/>
      <c r="X635" s="4"/>
      <c r="Y635" s="4"/>
      <c r="Z635" s="4"/>
      <c r="AA635" s="4"/>
      <c r="AB635" s="4"/>
    </row>
    <row r="636" spans="1:28">
      <c r="A636" s="1"/>
      <c r="B636" s="1"/>
      <c r="C636" s="1"/>
      <c r="D636" s="1"/>
      <c r="E636" s="1"/>
      <c r="F636" s="2"/>
      <c r="G636" s="2"/>
      <c r="H636" s="2"/>
      <c r="I636" s="2"/>
      <c r="J636" s="2"/>
      <c r="K636" s="1"/>
      <c r="L636" s="1"/>
      <c r="M636" s="1"/>
      <c r="N636" s="1"/>
      <c r="O636" s="1"/>
      <c r="P636" s="1"/>
      <c r="Q636" s="1"/>
      <c r="R636" s="1"/>
      <c r="S636" s="3"/>
      <c r="T636" s="3"/>
      <c r="U636" s="4"/>
      <c r="V636" s="4"/>
      <c r="W636" s="4"/>
      <c r="X636" s="4"/>
      <c r="Y636" s="4"/>
      <c r="Z636" s="4"/>
      <c r="AA636" s="4"/>
      <c r="AB636" s="4"/>
    </row>
    <row r="637" spans="1:28">
      <c r="A637" s="1"/>
      <c r="B637" s="1"/>
      <c r="C637" s="1"/>
      <c r="D637" s="1"/>
      <c r="E637" s="1"/>
      <c r="F637" s="2"/>
      <c r="G637" s="2"/>
      <c r="H637" s="2"/>
      <c r="I637" s="2"/>
      <c r="J637" s="2"/>
      <c r="K637" s="1"/>
      <c r="L637" s="1"/>
      <c r="M637" s="1"/>
      <c r="N637" s="1"/>
      <c r="O637" s="1"/>
      <c r="P637" s="1"/>
      <c r="Q637" s="1"/>
      <c r="R637" s="1"/>
      <c r="S637" s="3"/>
      <c r="T637" s="3"/>
      <c r="U637" s="4"/>
      <c r="V637" s="4"/>
      <c r="W637" s="4"/>
      <c r="X637" s="4"/>
      <c r="Y637" s="4"/>
      <c r="Z637" s="4"/>
      <c r="AA637" s="4"/>
      <c r="AB637" s="4"/>
    </row>
    <row r="638" spans="1:28">
      <c r="A638" s="1"/>
      <c r="B638" s="1"/>
      <c r="C638" s="1"/>
      <c r="D638" s="1"/>
      <c r="E638" s="1"/>
      <c r="F638" s="2"/>
      <c r="G638" s="2"/>
      <c r="H638" s="2"/>
      <c r="I638" s="2"/>
      <c r="J638" s="2"/>
      <c r="K638" s="1"/>
      <c r="L638" s="1"/>
      <c r="M638" s="1"/>
      <c r="N638" s="1"/>
      <c r="O638" s="1"/>
      <c r="P638" s="1"/>
      <c r="Q638" s="1"/>
      <c r="R638" s="1"/>
      <c r="S638" s="3"/>
      <c r="T638" s="3"/>
      <c r="U638" s="4"/>
      <c r="V638" s="4"/>
      <c r="W638" s="4"/>
      <c r="X638" s="4"/>
      <c r="Y638" s="4"/>
      <c r="Z638" s="4"/>
      <c r="AA638" s="4"/>
      <c r="AB638" s="4"/>
    </row>
    <row r="639" spans="1:28">
      <c r="A639" s="1"/>
      <c r="B639" s="1"/>
      <c r="C639" s="1"/>
      <c r="D639" s="1"/>
      <c r="E639" s="1"/>
      <c r="F639" s="2"/>
      <c r="G639" s="2"/>
      <c r="H639" s="2"/>
      <c r="I639" s="2"/>
      <c r="J639" s="2"/>
      <c r="K639" s="1"/>
      <c r="L639" s="1"/>
      <c r="M639" s="1"/>
      <c r="N639" s="1"/>
      <c r="O639" s="1"/>
      <c r="P639" s="1"/>
      <c r="Q639" s="1"/>
      <c r="R639" s="1"/>
      <c r="S639" s="3"/>
      <c r="T639" s="3"/>
      <c r="U639" s="4"/>
      <c r="V639" s="4"/>
      <c r="W639" s="4"/>
      <c r="X639" s="4"/>
      <c r="Y639" s="4"/>
      <c r="Z639" s="4"/>
      <c r="AA639" s="4"/>
      <c r="AB639" s="4"/>
    </row>
    <row r="640" spans="1:28">
      <c r="A640" s="1"/>
      <c r="B640" s="1"/>
      <c r="C640" s="1"/>
      <c r="D640" s="1"/>
      <c r="E640" s="1"/>
      <c r="F640" s="2"/>
      <c r="G640" s="2"/>
      <c r="H640" s="2"/>
      <c r="I640" s="2"/>
      <c r="J640" s="2"/>
      <c r="K640" s="1"/>
      <c r="L640" s="1"/>
      <c r="M640" s="1"/>
      <c r="N640" s="1"/>
      <c r="O640" s="1"/>
      <c r="P640" s="1"/>
      <c r="Q640" s="1"/>
      <c r="R640" s="1"/>
      <c r="S640" s="3"/>
      <c r="T640" s="3"/>
      <c r="U640" s="4"/>
      <c r="V640" s="4"/>
      <c r="W640" s="4"/>
      <c r="X640" s="4"/>
      <c r="Y640" s="4"/>
      <c r="Z640" s="4"/>
      <c r="AA640" s="4"/>
      <c r="AB640" s="4"/>
    </row>
    <row r="641" spans="1:28">
      <c r="A641" s="1"/>
      <c r="B641" s="1"/>
      <c r="C641" s="1"/>
      <c r="D641" s="1"/>
      <c r="E641" s="1"/>
      <c r="F641" s="2"/>
      <c r="G641" s="2"/>
      <c r="H641" s="2"/>
      <c r="I641" s="2"/>
      <c r="J641" s="2"/>
      <c r="K641" s="1"/>
      <c r="L641" s="1"/>
      <c r="M641" s="1"/>
      <c r="N641" s="1"/>
      <c r="O641" s="1"/>
      <c r="P641" s="1"/>
      <c r="Q641" s="1"/>
      <c r="R641" s="1"/>
      <c r="S641" s="3"/>
      <c r="T641" s="3"/>
      <c r="U641" s="4"/>
      <c r="V641" s="4"/>
      <c r="W641" s="4"/>
      <c r="X641" s="4"/>
      <c r="Y641" s="4"/>
      <c r="Z641" s="4"/>
      <c r="AA641" s="4"/>
      <c r="AB641" s="4"/>
    </row>
    <row r="642" spans="1:28">
      <c r="A642" s="1"/>
      <c r="B642" s="1"/>
      <c r="C642" s="1"/>
      <c r="D642" s="1"/>
      <c r="E642" s="1"/>
      <c r="F642" s="2"/>
      <c r="G642" s="2"/>
      <c r="H642" s="2"/>
      <c r="I642" s="2"/>
      <c r="J642" s="2"/>
      <c r="K642" s="1"/>
      <c r="L642" s="1"/>
      <c r="M642" s="1"/>
      <c r="N642" s="1"/>
      <c r="O642" s="1"/>
      <c r="P642" s="1"/>
      <c r="Q642" s="1"/>
      <c r="R642" s="1"/>
      <c r="S642" s="3"/>
      <c r="T642" s="3"/>
      <c r="U642" s="4"/>
      <c r="V642" s="4"/>
      <c r="W642" s="4"/>
      <c r="X642" s="4"/>
      <c r="Y642" s="4"/>
      <c r="Z642" s="4"/>
      <c r="AA642" s="4"/>
      <c r="AB642" s="4"/>
    </row>
    <row r="643" spans="1:28">
      <c r="A643" s="1"/>
      <c r="B643" s="1"/>
      <c r="C643" s="1"/>
      <c r="D643" s="1"/>
      <c r="E643" s="1"/>
      <c r="F643" s="2"/>
      <c r="G643" s="2"/>
      <c r="H643" s="2"/>
      <c r="I643" s="2"/>
      <c r="J643" s="2"/>
      <c r="K643" s="1"/>
      <c r="L643" s="1"/>
      <c r="M643" s="1"/>
      <c r="N643" s="1"/>
      <c r="O643" s="1"/>
      <c r="P643" s="1"/>
      <c r="Q643" s="1"/>
      <c r="R643" s="1"/>
      <c r="S643" s="3"/>
      <c r="T643" s="3"/>
      <c r="U643" s="4"/>
      <c r="V643" s="4"/>
      <c r="W643" s="4"/>
      <c r="X643" s="4"/>
      <c r="Y643" s="4"/>
      <c r="Z643" s="4"/>
      <c r="AA643" s="4"/>
      <c r="AB643" s="4"/>
    </row>
    <row r="644" spans="1:28">
      <c r="A644" s="1"/>
      <c r="B644" s="1"/>
      <c r="C644" s="1"/>
      <c r="D644" s="1"/>
      <c r="E644" s="1"/>
      <c r="F644" s="2"/>
      <c r="G644" s="2"/>
      <c r="H644" s="2"/>
      <c r="I644" s="2"/>
      <c r="J644" s="2"/>
      <c r="K644" s="1"/>
      <c r="L644" s="1"/>
      <c r="M644" s="1"/>
      <c r="N644" s="1"/>
      <c r="O644" s="1"/>
      <c r="P644" s="1"/>
      <c r="Q644" s="1"/>
      <c r="R644" s="1"/>
      <c r="S644" s="3"/>
      <c r="T644" s="3"/>
      <c r="U644" s="4"/>
      <c r="V644" s="4"/>
      <c r="W644" s="4"/>
      <c r="X644" s="4"/>
      <c r="Y644" s="4"/>
      <c r="Z644" s="4"/>
      <c r="AA644" s="4"/>
      <c r="AB644" s="4"/>
    </row>
    <row r="645" spans="1:28">
      <c r="A645" s="1"/>
      <c r="B645" s="1"/>
      <c r="C645" s="1"/>
      <c r="D645" s="1"/>
      <c r="E645" s="1"/>
      <c r="F645" s="2"/>
      <c r="G645" s="2"/>
      <c r="H645" s="2"/>
      <c r="I645" s="2"/>
      <c r="J645" s="2"/>
      <c r="K645" s="1"/>
      <c r="L645" s="1"/>
      <c r="M645" s="1"/>
      <c r="N645" s="1"/>
      <c r="O645" s="1"/>
      <c r="P645" s="1"/>
      <c r="Q645" s="1"/>
      <c r="R645" s="1"/>
      <c r="S645" s="3"/>
      <c r="T645" s="3"/>
      <c r="U645" s="4"/>
      <c r="V645" s="4"/>
      <c r="W645" s="4"/>
      <c r="X645" s="4"/>
      <c r="Y645" s="4"/>
      <c r="Z645" s="4"/>
      <c r="AA645" s="4"/>
      <c r="AB645" s="4"/>
    </row>
    <row r="646" spans="1:28">
      <c r="A646" s="1"/>
      <c r="B646" s="1"/>
      <c r="C646" s="1"/>
      <c r="D646" s="1"/>
      <c r="E646" s="1"/>
      <c r="F646" s="2"/>
      <c r="G646" s="2"/>
      <c r="H646" s="2"/>
      <c r="I646" s="2"/>
      <c r="J646" s="2"/>
      <c r="K646" s="1"/>
      <c r="L646" s="1"/>
      <c r="M646" s="1"/>
      <c r="N646" s="1"/>
      <c r="O646" s="1"/>
      <c r="P646" s="1"/>
      <c r="Q646" s="1"/>
      <c r="R646" s="1"/>
      <c r="S646" s="3"/>
      <c r="T646" s="3"/>
      <c r="U646" s="4"/>
      <c r="V646" s="4"/>
      <c r="W646" s="4"/>
      <c r="X646" s="4"/>
      <c r="Y646" s="4"/>
      <c r="Z646" s="4"/>
      <c r="AA646" s="4"/>
      <c r="AB646" s="4"/>
    </row>
    <row r="647" spans="1:28">
      <c r="A647" s="1"/>
      <c r="B647" s="1"/>
      <c r="C647" s="1"/>
      <c r="D647" s="1"/>
      <c r="E647" s="1"/>
      <c r="F647" s="2"/>
      <c r="G647" s="2"/>
      <c r="H647" s="2"/>
      <c r="I647" s="2"/>
      <c r="J647" s="2"/>
      <c r="K647" s="1"/>
      <c r="L647" s="1"/>
      <c r="M647" s="1"/>
      <c r="N647" s="1"/>
      <c r="O647" s="1"/>
      <c r="P647" s="1"/>
      <c r="Q647" s="1"/>
      <c r="R647" s="1"/>
      <c r="S647" s="3"/>
      <c r="T647" s="3"/>
      <c r="U647" s="4"/>
      <c r="V647" s="4"/>
      <c r="W647" s="4"/>
      <c r="X647" s="4"/>
      <c r="Y647" s="4"/>
      <c r="Z647" s="4"/>
      <c r="AA647" s="4"/>
      <c r="AB647" s="4"/>
    </row>
    <row r="648" spans="1:28">
      <c r="A648" s="1"/>
      <c r="B648" s="1"/>
      <c r="C648" s="1"/>
      <c r="D648" s="1"/>
      <c r="E648" s="1"/>
      <c r="F648" s="2"/>
      <c r="G648" s="2"/>
      <c r="H648" s="2"/>
      <c r="I648" s="2"/>
      <c r="J648" s="2"/>
      <c r="K648" s="1"/>
      <c r="L648" s="1"/>
      <c r="M648" s="1"/>
      <c r="N648" s="1"/>
      <c r="O648" s="1"/>
      <c r="P648" s="1"/>
      <c r="Q648" s="1"/>
      <c r="R648" s="1"/>
      <c r="S648" s="3"/>
      <c r="T648" s="3"/>
      <c r="U648" s="4"/>
      <c r="V648" s="4"/>
      <c r="W648" s="4"/>
      <c r="X648" s="4"/>
      <c r="Y648" s="4"/>
      <c r="Z648" s="4"/>
      <c r="AA648" s="4"/>
      <c r="AB648" s="4"/>
    </row>
    <row r="649" spans="1:28">
      <c r="A649" s="1"/>
      <c r="B649" s="1"/>
      <c r="C649" s="1"/>
      <c r="D649" s="1"/>
      <c r="E649" s="1"/>
      <c r="F649" s="2"/>
      <c r="G649" s="2"/>
      <c r="H649" s="2"/>
      <c r="I649" s="2"/>
      <c r="J649" s="2"/>
      <c r="K649" s="1"/>
      <c r="L649" s="1"/>
      <c r="M649" s="1"/>
      <c r="N649" s="1"/>
      <c r="O649" s="1"/>
      <c r="P649" s="1"/>
      <c r="Q649" s="1"/>
      <c r="R649" s="1"/>
      <c r="S649" s="3"/>
      <c r="T649" s="3"/>
      <c r="U649" s="4"/>
      <c r="V649" s="4"/>
      <c r="W649" s="4"/>
      <c r="X649" s="4"/>
      <c r="Y649" s="4"/>
      <c r="Z649" s="4"/>
      <c r="AA649" s="4"/>
      <c r="AB649" s="4"/>
    </row>
    <row r="650" spans="1:28">
      <c r="A650" s="1"/>
      <c r="B650" s="1"/>
      <c r="C650" s="1"/>
      <c r="D650" s="1"/>
      <c r="E650" s="1"/>
      <c r="F650" s="2"/>
      <c r="G650" s="2"/>
      <c r="H650" s="2"/>
      <c r="I650" s="2"/>
      <c r="J650" s="2"/>
      <c r="K650" s="1"/>
      <c r="L650" s="1"/>
      <c r="M650" s="1"/>
      <c r="N650" s="1"/>
      <c r="O650" s="1"/>
      <c r="P650" s="1"/>
      <c r="Q650" s="1"/>
      <c r="R650" s="1"/>
      <c r="S650" s="3"/>
      <c r="T650" s="3"/>
      <c r="U650" s="4"/>
      <c r="V650" s="4"/>
      <c r="W650" s="4"/>
      <c r="X650" s="4"/>
      <c r="Y650" s="4"/>
      <c r="Z650" s="4"/>
      <c r="AA650" s="4"/>
      <c r="AB650" s="4"/>
    </row>
    <row r="651" spans="1:28">
      <c r="A651" s="1"/>
      <c r="B651" s="1"/>
      <c r="C651" s="1"/>
      <c r="D651" s="1"/>
      <c r="E651" s="1"/>
      <c r="F651" s="2"/>
      <c r="G651" s="2"/>
      <c r="H651" s="2"/>
      <c r="I651" s="2"/>
      <c r="J651" s="2"/>
      <c r="K651" s="1"/>
      <c r="L651" s="1"/>
      <c r="M651" s="1"/>
      <c r="N651" s="1"/>
      <c r="O651" s="1"/>
      <c r="P651" s="1"/>
      <c r="Q651" s="1"/>
      <c r="R651" s="1"/>
      <c r="S651" s="3"/>
      <c r="T651" s="3"/>
      <c r="U651" s="4"/>
      <c r="V651" s="4"/>
      <c r="W651" s="4"/>
      <c r="X651" s="4"/>
      <c r="Y651" s="4"/>
      <c r="Z651" s="4"/>
      <c r="AA651" s="4"/>
      <c r="AB651" s="4"/>
    </row>
    <row r="652" spans="1:28">
      <c r="A652" s="1"/>
      <c r="B652" s="1"/>
      <c r="C652" s="1"/>
      <c r="D652" s="1"/>
      <c r="E652" s="1"/>
      <c r="F652" s="2"/>
      <c r="G652" s="2"/>
      <c r="H652" s="2"/>
      <c r="I652" s="2"/>
      <c r="J652" s="2"/>
      <c r="K652" s="1"/>
      <c r="L652" s="1"/>
      <c r="M652" s="1"/>
      <c r="N652" s="1"/>
      <c r="O652" s="1"/>
      <c r="P652" s="1"/>
      <c r="Q652" s="1"/>
      <c r="R652" s="1"/>
      <c r="S652" s="3"/>
      <c r="T652" s="3"/>
      <c r="U652" s="4"/>
      <c r="V652" s="4"/>
      <c r="W652" s="4"/>
      <c r="X652" s="4"/>
      <c r="Y652" s="4"/>
      <c r="Z652" s="4"/>
      <c r="AA652" s="4"/>
      <c r="AB652" s="4"/>
    </row>
    <row r="653" spans="1:28">
      <c r="A653" s="1"/>
      <c r="B653" s="1"/>
      <c r="C653" s="1"/>
      <c r="D653" s="1"/>
      <c r="E653" s="1"/>
      <c r="F653" s="2"/>
      <c r="G653" s="2"/>
      <c r="H653" s="2"/>
      <c r="I653" s="2"/>
      <c r="J653" s="2"/>
      <c r="K653" s="1"/>
      <c r="L653" s="1"/>
      <c r="M653" s="1"/>
      <c r="N653" s="1"/>
      <c r="O653" s="1"/>
      <c r="P653" s="1"/>
      <c r="Q653" s="1"/>
      <c r="R653" s="1"/>
      <c r="S653" s="3"/>
      <c r="T653" s="3"/>
      <c r="U653" s="4"/>
      <c r="V653" s="4"/>
      <c r="W653" s="4"/>
      <c r="X653" s="4"/>
      <c r="Y653" s="4"/>
      <c r="Z653" s="4"/>
      <c r="AA653" s="4"/>
      <c r="AB653" s="4"/>
    </row>
    <row r="654" spans="1:28">
      <c r="A654" s="1"/>
      <c r="B654" s="1"/>
      <c r="C654" s="1"/>
      <c r="D654" s="1"/>
      <c r="E654" s="1"/>
      <c r="F654" s="2"/>
      <c r="G654" s="2"/>
      <c r="H654" s="2"/>
      <c r="I654" s="2"/>
      <c r="J654" s="2"/>
      <c r="K654" s="1"/>
      <c r="L654" s="1"/>
      <c r="M654" s="1"/>
      <c r="N654" s="1"/>
      <c r="O654" s="1"/>
      <c r="P654" s="1"/>
      <c r="Q654" s="1"/>
      <c r="R654" s="1"/>
      <c r="S654" s="3"/>
      <c r="T654" s="3"/>
      <c r="U654" s="4"/>
      <c r="V654" s="4"/>
      <c r="W654" s="4"/>
      <c r="X654" s="4"/>
      <c r="Y654" s="4"/>
      <c r="Z654" s="4"/>
      <c r="AA654" s="4"/>
      <c r="AB654" s="4"/>
    </row>
    <row r="655" spans="1:28">
      <c r="A655" s="1"/>
      <c r="B655" s="1"/>
      <c r="C655" s="1"/>
      <c r="D655" s="1"/>
      <c r="E655" s="1"/>
      <c r="F655" s="2"/>
      <c r="G655" s="2"/>
      <c r="H655" s="2"/>
      <c r="I655" s="2"/>
      <c r="J655" s="2"/>
      <c r="K655" s="1"/>
      <c r="L655" s="1"/>
      <c r="M655" s="1"/>
      <c r="N655" s="1"/>
      <c r="O655" s="1"/>
      <c r="P655" s="1"/>
      <c r="Q655" s="1"/>
      <c r="R655" s="1"/>
      <c r="S655" s="3"/>
      <c r="T655" s="3"/>
      <c r="U655" s="4"/>
      <c r="V655" s="4"/>
      <c r="W655" s="4"/>
      <c r="X655" s="4"/>
      <c r="Y655" s="4"/>
      <c r="Z655" s="4"/>
      <c r="AA655" s="4"/>
      <c r="AB655" s="4"/>
    </row>
    <row r="656" spans="1:28">
      <c r="A656" s="1"/>
      <c r="B656" s="1"/>
      <c r="C656" s="1"/>
      <c r="D656" s="1"/>
      <c r="E656" s="1"/>
      <c r="F656" s="2"/>
      <c r="G656" s="2"/>
      <c r="H656" s="2"/>
      <c r="I656" s="2"/>
      <c r="J656" s="2"/>
      <c r="K656" s="1"/>
      <c r="L656" s="1"/>
      <c r="M656" s="1"/>
      <c r="N656" s="1"/>
      <c r="O656" s="1"/>
      <c r="P656" s="1"/>
      <c r="Q656" s="1"/>
      <c r="R656" s="1"/>
      <c r="S656" s="3"/>
      <c r="T656" s="3"/>
      <c r="U656" s="4"/>
      <c r="V656" s="4"/>
      <c r="W656" s="4"/>
      <c r="X656" s="4"/>
      <c r="Y656" s="4"/>
      <c r="Z656" s="4"/>
      <c r="AA656" s="4"/>
      <c r="AB656" s="4"/>
    </row>
    <row r="657" spans="1:28">
      <c r="A657" s="1"/>
      <c r="B657" s="1"/>
      <c r="C657" s="1"/>
      <c r="D657" s="1"/>
      <c r="E657" s="1"/>
      <c r="F657" s="2"/>
      <c r="G657" s="2"/>
      <c r="H657" s="2"/>
      <c r="I657" s="2"/>
      <c r="J657" s="2"/>
      <c r="K657" s="1"/>
      <c r="L657" s="1"/>
      <c r="M657" s="1"/>
      <c r="N657" s="1"/>
      <c r="O657" s="1"/>
      <c r="P657" s="1"/>
      <c r="Q657" s="1"/>
      <c r="R657" s="1"/>
      <c r="S657" s="3"/>
      <c r="T657" s="3"/>
      <c r="U657" s="4"/>
      <c r="V657" s="4"/>
      <c r="W657" s="4"/>
      <c r="X657" s="4"/>
      <c r="Y657" s="4"/>
      <c r="Z657" s="4"/>
      <c r="AA657" s="4"/>
      <c r="AB657" s="4"/>
    </row>
    <row r="658" spans="1:28">
      <c r="A658" s="1"/>
      <c r="B658" s="1"/>
      <c r="C658" s="1"/>
      <c r="D658" s="1"/>
      <c r="E658" s="1"/>
      <c r="F658" s="2"/>
      <c r="G658" s="2"/>
      <c r="H658" s="2"/>
      <c r="I658" s="2"/>
      <c r="J658" s="2"/>
      <c r="K658" s="1"/>
      <c r="L658" s="1"/>
      <c r="M658" s="1"/>
      <c r="N658" s="1"/>
      <c r="O658" s="1"/>
      <c r="P658" s="1"/>
      <c r="Q658" s="1"/>
      <c r="R658" s="1"/>
      <c r="S658" s="3"/>
      <c r="T658" s="3"/>
      <c r="U658" s="4"/>
      <c r="V658" s="4"/>
      <c r="W658" s="4"/>
      <c r="X658" s="4"/>
      <c r="Y658" s="4"/>
      <c r="Z658" s="4"/>
      <c r="AA658" s="4"/>
      <c r="AB658" s="4"/>
    </row>
    <row r="659" spans="1:28">
      <c r="A659" s="1"/>
      <c r="B659" s="1"/>
      <c r="C659" s="1"/>
      <c r="D659" s="1"/>
      <c r="E659" s="1"/>
      <c r="F659" s="2"/>
      <c r="G659" s="2"/>
      <c r="H659" s="2"/>
      <c r="I659" s="2"/>
      <c r="J659" s="2"/>
      <c r="K659" s="1"/>
      <c r="L659" s="1"/>
      <c r="M659" s="1"/>
      <c r="N659" s="1"/>
      <c r="O659" s="1"/>
      <c r="P659" s="1"/>
      <c r="Q659" s="1"/>
      <c r="R659" s="1"/>
      <c r="S659" s="3"/>
      <c r="T659" s="3"/>
      <c r="U659" s="4"/>
      <c r="V659" s="4"/>
      <c r="W659" s="4"/>
      <c r="X659" s="4"/>
      <c r="Y659" s="4"/>
      <c r="Z659" s="4"/>
      <c r="AA659" s="4"/>
      <c r="AB659" s="4"/>
    </row>
    <row r="660" spans="1:28">
      <c r="A660" s="1"/>
      <c r="B660" s="1"/>
      <c r="C660" s="1"/>
      <c r="D660" s="1"/>
      <c r="E660" s="1"/>
      <c r="F660" s="2"/>
      <c r="G660" s="2"/>
      <c r="H660" s="2"/>
      <c r="I660" s="2"/>
      <c r="J660" s="2"/>
      <c r="K660" s="1"/>
      <c r="L660" s="1"/>
      <c r="M660" s="1"/>
      <c r="N660" s="1"/>
      <c r="O660" s="1"/>
      <c r="P660" s="1"/>
      <c r="Q660" s="1"/>
      <c r="R660" s="1"/>
      <c r="S660" s="3"/>
      <c r="T660" s="3"/>
      <c r="U660" s="4"/>
      <c r="V660" s="4"/>
      <c r="W660" s="4"/>
      <c r="X660" s="4"/>
      <c r="Y660" s="4"/>
      <c r="Z660" s="4"/>
      <c r="AA660" s="4"/>
      <c r="AB660" s="4"/>
    </row>
    <row r="661" spans="1:28">
      <c r="A661" s="1"/>
      <c r="B661" s="1"/>
      <c r="C661" s="1"/>
      <c r="D661" s="1"/>
      <c r="E661" s="1"/>
      <c r="F661" s="2"/>
      <c r="G661" s="2"/>
      <c r="H661" s="2"/>
      <c r="I661" s="2"/>
      <c r="J661" s="2"/>
      <c r="K661" s="1"/>
      <c r="L661" s="1"/>
      <c r="M661" s="1"/>
      <c r="N661" s="1"/>
      <c r="O661" s="1"/>
      <c r="P661" s="1"/>
      <c r="Q661" s="1"/>
      <c r="R661" s="1"/>
      <c r="S661" s="3"/>
      <c r="T661" s="3"/>
      <c r="U661" s="4"/>
      <c r="V661" s="4"/>
      <c r="W661" s="4"/>
      <c r="X661" s="4"/>
      <c r="Y661" s="4"/>
      <c r="Z661" s="4"/>
      <c r="AA661" s="4"/>
      <c r="AB661" s="4"/>
    </row>
    <row r="662" spans="1:28">
      <c r="A662" s="1"/>
      <c r="B662" s="1"/>
      <c r="C662" s="1"/>
      <c r="D662" s="1"/>
      <c r="E662" s="1"/>
      <c r="F662" s="2"/>
      <c r="G662" s="2"/>
      <c r="H662" s="2"/>
      <c r="I662" s="2"/>
      <c r="J662" s="2"/>
      <c r="K662" s="1"/>
      <c r="L662" s="1"/>
      <c r="M662" s="1"/>
      <c r="N662" s="1"/>
      <c r="O662" s="1"/>
      <c r="P662" s="1"/>
      <c r="Q662" s="1"/>
      <c r="R662" s="1"/>
      <c r="S662" s="3"/>
      <c r="T662" s="3"/>
      <c r="U662" s="4"/>
      <c r="V662" s="4"/>
      <c r="W662" s="4"/>
      <c r="X662" s="4"/>
      <c r="Y662" s="4"/>
      <c r="Z662" s="4"/>
      <c r="AA662" s="4"/>
      <c r="AB662" s="4"/>
    </row>
    <row r="663" spans="1:28">
      <c r="A663" s="1"/>
      <c r="B663" s="1"/>
      <c r="C663" s="1"/>
      <c r="D663" s="1"/>
      <c r="E663" s="1"/>
      <c r="F663" s="2"/>
      <c r="G663" s="2"/>
      <c r="H663" s="2"/>
      <c r="I663" s="2"/>
      <c r="J663" s="2"/>
      <c r="K663" s="1"/>
      <c r="L663" s="1"/>
      <c r="M663" s="1"/>
      <c r="N663" s="1"/>
      <c r="O663" s="1"/>
      <c r="P663" s="1"/>
      <c r="Q663" s="1"/>
      <c r="R663" s="1"/>
      <c r="S663" s="3"/>
      <c r="T663" s="3"/>
      <c r="U663" s="4"/>
      <c r="V663" s="4"/>
      <c r="W663" s="4"/>
      <c r="X663" s="4"/>
      <c r="Y663" s="4"/>
      <c r="Z663" s="4"/>
      <c r="AA663" s="4"/>
      <c r="AB663" s="4"/>
    </row>
    <row r="664" spans="1:28">
      <c r="A664" s="1"/>
      <c r="B664" s="1"/>
      <c r="C664" s="1"/>
      <c r="D664" s="1"/>
      <c r="E664" s="1"/>
      <c r="F664" s="2"/>
      <c r="G664" s="2"/>
      <c r="H664" s="2"/>
      <c r="I664" s="2"/>
      <c r="J664" s="2"/>
      <c r="K664" s="1"/>
      <c r="L664" s="1"/>
      <c r="M664" s="1"/>
      <c r="N664" s="1"/>
      <c r="O664" s="1"/>
      <c r="P664" s="1"/>
      <c r="Q664" s="1"/>
      <c r="R664" s="1"/>
      <c r="S664" s="3"/>
      <c r="T664" s="3"/>
      <c r="U664" s="4"/>
      <c r="V664" s="4"/>
      <c r="W664" s="4"/>
      <c r="X664" s="4"/>
      <c r="Y664" s="4"/>
      <c r="Z664" s="4"/>
      <c r="AA664" s="4"/>
      <c r="AB664" s="4"/>
    </row>
    <row r="665" spans="1:28">
      <c r="A665" s="1"/>
      <c r="B665" s="1"/>
      <c r="C665" s="1"/>
      <c r="D665" s="1"/>
      <c r="E665" s="1"/>
      <c r="F665" s="2"/>
      <c r="G665" s="2"/>
      <c r="H665" s="2"/>
      <c r="I665" s="2"/>
      <c r="J665" s="2"/>
      <c r="K665" s="1"/>
      <c r="L665" s="1"/>
      <c r="M665" s="1"/>
      <c r="N665" s="1"/>
      <c r="O665" s="1"/>
      <c r="P665" s="1"/>
      <c r="Q665" s="1"/>
      <c r="R665" s="1"/>
      <c r="S665" s="3"/>
      <c r="T665" s="3"/>
      <c r="U665" s="4"/>
      <c r="V665" s="4"/>
      <c r="W665" s="4"/>
      <c r="X665" s="4"/>
      <c r="Y665" s="4"/>
      <c r="Z665" s="4"/>
      <c r="AA665" s="4"/>
      <c r="AB665" s="4"/>
    </row>
    <row r="666" spans="1:28">
      <c r="A666" s="1"/>
      <c r="B666" s="1"/>
      <c r="C666" s="1"/>
      <c r="D666" s="1"/>
      <c r="E666" s="1"/>
      <c r="F666" s="2"/>
      <c r="G666" s="2"/>
      <c r="H666" s="2"/>
      <c r="I666" s="2"/>
      <c r="J666" s="2"/>
      <c r="K666" s="1"/>
      <c r="L666" s="1"/>
      <c r="M666" s="1"/>
      <c r="N666" s="1"/>
      <c r="O666" s="1"/>
      <c r="P666" s="1"/>
      <c r="Q666" s="1"/>
      <c r="R666" s="1"/>
      <c r="S666" s="3"/>
      <c r="T666" s="3"/>
      <c r="U666" s="4"/>
      <c r="V666" s="4"/>
      <c r="W666" s="4"/>
      <c r="X666" s="4"/>
      <c r="Y666" s="4"/>
      <c r="Z666" s="4"/>
      <c r="AA666" s="4"/>
      <c r="AB666" s="4"/>
    </row>
    <row r="667" spans="1:28">
      <c r="A667" s="1"/>
      <c r="B667" s="1"/>
      <c r="C667" s="1"/>
      <c r="D667" s="1"/>
      <c r="E667" s="1"/>
      <c r="F667" s="2"/>
      <c r="G667" s="2"/>
      <c r="H667" s="2"/>
      <c r="I667" s="2"/>
      <c r="J667" s="2"/>
      <c r="K667" s="1"/>
      <c r="L667" s="1"/>
      <c r="M667" s="1"/>
      <c r="N667" s="1"/>
      <c r="O667" s="1"/>
      <c r="P667" s="1"/>
      <c r="Q667" s="1"/>
      <c r="R667" s="1"/>
      <c r="S667" s="3"/>
      <c r="T667" s="3"/>
      <c r="U667" s="4"/>
      <c r="V667" s="4"/>
      <c r="W667" s="4"/>
      <c r="X667" s="4"/>
      <c r="Y667" s="4"/>
      <c r="Z667" s="4"/>
      <c r="AA667" s="4"/>
      <c r="AB667" s="4"/>
    </row>
    <row r="668" spans="1:28">
      <c r="A668" s="1"/>
      <c r="B668" s="1"/>
      <c r="C668" s="1"/>
      <c r="D668" s="1"/>
      <c r="E668" s="1"/>
      <c r="F668" s="2"/>
      <c r="G668" s="2"/>
      <c r="H668" s="2"/>
      <c r="I668" s="2"/>
      <c r="J668" s="2"/>
      <c r="K668" s="1"/>
      <c r="L668" s="1"/>
      <c r="M668" s="1"/>
      <c r="N668" s="1"/>
      <c r="O668" s="1"/>
      <c r="P668" s="1"/>
      <c r="Q668" s="1"/>
      <c r="R668" s="1"/>
      <c r="S668" s="3"/>
      <c r="T668" s="3"/>
      <c r="U668" s="4"/>
      <c r="V668" s="4"/>
      <c r="W668" s="4"/>
      <c r="X668" s="4"/>
      <c r="Y668" s="4"/>
      <c r="Z668" s="4"/>
      <c r="AA668" s="4"/>
      <c r="AB668" s="4"/>
    </row>
    <row r="669" spans="1:28">
      <c r="A669" s="1"/>
      <c r="B669" s="1"/>
      <c r="C669" s="1"/>
      <c r="D669" s="1"/>
      <c r="E669" s="1"/>
      <c r="F669" s="2"/>
      <c r="G669" s="2"/>
      <c r="H669" s="2"/>
      <c r="I669" s="2"/>
      <c r="J669" s="2"/>
      <c r="K669" s="1"/>
      <c r="L669" s="1"/>
      <c r="M669" s="1"/>
      <c r="N669" s="1"/>
      <c r="O669" s="1"/>
      <c r="P669" s="1"/>
      <c r="Q669" s="1"/>
      <c r="R669" s="1"/>
      <c r="S669" s="3"/>
      <c r="T669" s="3"/>
      <c r="U669" s="4"/>
      <c r="V669" s="4"/>
      <c r="W669" s="4"/>
      <c r="X669" s="4"/>
      <c r="Y669" s="4"/>
      <c r="Z669" s="4"/>
      <c r="AA669" s="4"/>
      <c r="AB669" s="4"/>
    </row>
    <row r="670" spans="1:28">
      <c r="A670" s="1"/>
      <c r="B670" s="1"/>
      <c r="C670" s="1"/>
      <c r="D670" s="1"/>
      <c r="E670" s="1"/>
      <c r="F670" s="2"/>
      <c r="G670" s="2"/>
      <c r="H670" s="2"/>
      <c r="I670" s="2"/>
      <c r="J670" s="2"/>
      <c r="K670" s="1"/>
      <c r="L670" s="1"/>
      <c r="M670" s="1"/>
      <c r="N670" s="1"/>
      <c r="O670" s="1"/>
      <c r="P670" s="1"/>
      <c r="Q670" s="1"/>
      <c r="R670" s="1"/>
      <c r="S670" s="3"/>
      <c r="T670" s="3"/>
      <c r="U670" s="4"/>
      <c r="V670" s="4"/>
      <c r="W670" s="4"/>
      <c r="X670" s="4"/>
      <c r="Y670" s="4"/>
      <c r="Z670" s="4"/>
      <c r="AA670" s="4"/>
      <c r="AB670" s="4"/>
    </row>
    <row r="671" spans="1:28">
      <c r="A671" s="1"/>
      <c r="B671" s="1"/>
      <c r="C671" s="1"/>
      <c r="D671" s="1"/>
      <c r="E671" s="1"/>
      <c r="F671" s="2"/>
      <c r="G671" s="2"/>
      <c r="H671" s="2"/>
      <c r="I671" s="2"/>
      <c r="J671" s="2"/>
      <c r="K671" s="1"/>
      <c r="L671" s="1"/>
      <c r="M671" s="1"/>
      <c r="N671" s="1"/>
      <c r="O671" s="1"/>
      <c r="P671" s="1"/>
      <c r="Q671" s="1"/>
      <c r="R671" s="1"/>
      <c r="S671" s="3"/>
      <c r="T671" s="3"/>
      <c r="U671" s="4"/>
      <c r="V671" s="4"/>
      <c r="W671" s="4"/>
      <c r="X671" s="4"/>
      <c r="Y671" s="4"/>
      <c r="Z671" s="4"/>
      <c r="AA671" s="4"/>
      <c r="AB671" s="4"/>
    </row>
    <row r="672" spans="1:28">
      <c r="A672" s="1"/>
      <c r="B672" s="1"/>
      <c r="C672" s="1"/>
      <c r="D672" s="1"/>
      <c r="E672" s="1"/>
      <c r="F672" s="2"/>
      <c r="G672" s="2"/>
      <c r="H672" s="2"/>
      <c r="I672" s="2"/>
      <c r="J672" s="2"/>
      <c r="K672" s="1"/>
      <c r="L672" s="1"/>
      <c r="M672" s="1"/>
      <c r="N672" s="1"/>
      <c r="O672" s="1"/>
      <c r="P672" s="1"/>
      <c r="Q672" s="1"/>
      <c r="R672" s="1"/>
      <c r="S672" s="3"/>
      <c r="T672" s="3"/>
      <c r="U672" s="4"/>
      <c r="V672" s="4"/>
      <c r="W672" s="4"/>
      <c r="X672" s="4"/>
      <c r="Y672" s="4"/>
      <c r="Z672" s="4"/>
      <c r="AA672" s="4"/>
      <c r="AB672" s="4"/>
    </row>
    <row r="673" spans="1:28">
      <c r="A673" s="1"/>
      <c r="B673" s="1"/>
      <c r="C673" s="1"/>
      <c r="D673" s="1"/>
      <c r="E673" s="1"/>
      <c r="F673" s="2"/>
      <c r="G673" s="2"/>
      <c r="H673" s="2"/>
      <c r="I673" s="2"/>
      <c r="J673" s="2"/>
      <c r="K673" s="1"/>
      <c r="L673" s="1"/>
      <c r="M673" s="1"/>
      <c r="N673" s="1"/>
      <c r="O673" s="1"/>
      <c r="P673" s="1"/>
      <c r="Q673" s="1"/>
      <c r="R673" s="1"/>
      <c r="S673" s="3"/>
      <c r="T673" s="3"/>
      <c r="U673" s="4"/>
      <c r="V673" s="4"/>
      <c r="W673" s="4"/>
      <c r="X673" s="4"/>
      <c r="Y673" s="4"/>
      <c r="Z673" s="4"/>
      <c r="AA673" s="4"/>
      <c r="AB673" s="4"/>
    </row>
    <row r="674" spans="1:28">
      <c r="A674" s="1"/>
      <c r="B674" s="1"/>
      <c r="C674" s="1"/>
      <c r="D674" s="1"/>
      <c r="E674" s="1"/>
      <c r="F674" s="2"/>
      <c r="G674" s="2"/>
      <c r="H674" s="2"/>
      <c r="I674" s="2"/>
      <c r="J674" s="2"/>
      <c r="K674" s="1"/>
      <c r="L674" s="1"/>
      <c r="M674" s="1"/>
      <c r="N674" s="1"/>
      <c r="O674" s="1"/>
      <c r="P674" s="1"/>
      <c r="Q674" s="1"/>
      <c r="R674" s="1"/>
      <c r="S674" s="3"/>
      <c r="T674" s="3"/>
      <c r="U674" s="4"/>
      <c r="V674" s="4"/>
      <c r="W674" s="4"/>
      <c r="X674" s="4"/>
      <c r="Y674" s="4"/>
      <c r="Z674" s="4"/>
      <c r="AA674" s="4"/>
      <c r="AB674" s="4"/>
    </row>
    <row r="675" spans="1:28">
      <c r="A675" s="1"/>
      <c r="B675" s="1"/>
      <c r="C675" s="1"/>
      <c r="D675" s="1"/>
      <c r="E675" s="1"/>
      <c r="F675" s="2"/>
      <c r="G675" s="2"/>
      <c r="H675" s="2"/>
      <c r="I675" s="2"/>
      <c r="J675" s="2"/>
      <c r="K675" s="1"/>
      <c r="L675" s="1"/>
      <c r="M675" s="1"/>
      <c r="N675" s="1"/>
      <c r="O675" s="1"/>
      <c r="P675" s="1"/>
      <c r="Q675" s="1"/>
      <c r="R675" s="1"/>
      <c r="S675" s="3"/>
      <c r="T675" s="3"/>
      <c r="U675" s="4"/>
      <c r="V675" s="4"/>
      <c r="W675" s="4"/>
      <c r="X675" s="4"/>
      <c r="Y675" s="4"/>
      <c r="Z675" s="4"/>
      <c r="AA675" s="4"/>
      <c r="AB675" s="4"/>
    </row>
    <row r="676" spans="1:28">
      <c r="A676" s="1"/>
      <c r="B676" s="1"/>
      <c r="C676" s="1"/>
      <c r="D676" s="1"/>
      <c r="E676" s="1"/>
      <c r="F676" s="2"/>
      <c r="G676" s="2"/>
      <c r="H676" s="2"/>
      <c r="I676" s="2"/>
      <c r="J676" s="2"/>
      <c r="K676" s="1"/>
      <c r="L676" s="1"/>
      <c r="M676" s="1"/>
      <c r="N676" s="1"/>
      <c r="O676" s="1"/>
      <c r="P676" s="1"/>
      <c r="Q676" s="1"/>
      <c r="R676" s="1"/>
      <c r="S676" s="3"/>
      <c r="T676" s="3"/>
      <c r="U676" s="4"/>
      <c r="V676" s="4"/>
      <c r="W676" s="4"/>
      <c r="X676" s="4"/>
      <c r="Y676" s="4"/>
      <c r="Z676" s="4"/>
      <c r="AA676" s="4"/>
      <c r="AB676" s="4"/>
    </row>
    <row r="677" spans="1:28">
      <c r="A677" s="1"/>
      <c r="B677" s="1"/>
      <c r="C677" s="1"/>
      <c r="D677" s="1"/>
      <c r="E677" s="1"/>
      <c r="F677" s="2"/>
      <c r="G677" s="2"/>
      <c r="H677" s="2"/>
      <c r="I677" s="2"/>
      <c r="J677" s="2"/>
      <c r="K677" s="1"/>
      <c r="L677" s="1"/>
      <c r="M677" s="1"/>
      <c r="N677" s="1"/>
      <c r="O677" s="1"/>
      <c r="P677" s="1"/>
      <c r="Q677" s="1"/>
      <c r="R677" s="1"/>
      <c r="S677" s="3"/>
      <c r="T677" s="3"/>
      <c r="U677" s="4"/>
      <c r="V677" s="4"/>
      <c r="W677" s="4"/>
      <c r="X677" s="4"/>
      <c r="Y677" s="4"/>
      <c r="Z677" s="4"/>
      <c r="AA677" s="4"/>
      <c r="AB677" s="4"/>
    </row>
    <row r="678" spans="1:28">
      <c r="A678" s="1"/>
      <c r="B678" s="1"/>
      <c r="C678" s="1"/>
      <c r="D678" s="1"/>
      <c r="E678" s="1"/>
      <c r="F678" s="2"/>
      <c r="G678" s="2"/>
      <c r="H678" s="2"/>
      <c r="I678" s="2"/>
      <c r="J678" s="2"/>
      <c r="K678" s="1"/>
      <c r="L678" s="1"/>
      <c r="M678" s="1"/>
      <c r="N678" s="1"/>
      <c r="O678" s="1"/>
      <c r="P678" s="1"/>
      <c r="Q678" s="1"/>
      <c r="R678" s="1"/>
      <c r="S678" s="3"/>
      <c r="T678" s="3"/>
      <c r="U678" s="4"/>
      <c r="V678" s="4"/>
      <c r="W678" s="4"/>
      <c r="X678" s="4"/>
      <c r="Y678" s="4"/>
      <c r="Z678" s="4"/>
      <c r="AA678" s="4"/>
      <c r="AB678" s="4"/>
    </row>
    <row r="679" spans="1:28">
      <c r="A679" s="1"/>
      <c r="B679" s="1"/>
      <c r="C679" s="1"/>
      <c r="D679" s="1"/>
      <c r="E679" s="1"/>
      <c r="F679" s="2"/>
      <c r="G679" s="2"/>
      <c r="H679" s="2"/>
      <c r="I679" s="2"/>
      <c r="J679" s="2"/>
      <c r="K679" s="1"/>
      <c r="L679" s="1"/>
      <c r="M679" s="1"/>
      <c r="N679" s="1"/>
      <c r="O679" s="1"/>
      <c r="P679" s="1"/>
      <c r="Q679" s="1"/>
      <c r="R679" s="1"/>
      <c r="S679" s="3"/>
      <c r="T679" s="3"/>
      <c r="U679" s="4"/>
      <c r="V679" s="4"/>
      <c r="W679" s="4"/>
      <c r="X679" s="4"/>
      <c r="Y679" s="4"/>
      <c r="Z679" s="4"/>
      <c r="AA679" s="4"/>
      <c r="AB679" s="4"/>
    </row>
    <row r="680" spans="1:28">
      <c r="A680" s="1"/>
      <c r="B680" s="1"/>
      <c r="C680" s="1"/>
      <c r="D680" s="1"/>
      <c r="E680" s="1"/>
      <c r="F680" s="2"/>
      <c r="G680" s="2"/>
      <c r="H680" s="2"/>
      <c r="I680" s="2"/>
      <c r="J680" s="2"/>
      <c r="K680" s="1"/>
      <c r="L680" s="1"/>
      <c r="M680" s="1"/>
      <c r="N680" s="1"/>
      <c r="O680" s="1"/>
      <c r="P680" s="1"/>
      <c r="Q680" s="1"/>
      <c r="R680" s="1"/>
      <c r="S680" s="3"/>
      <c r="T680" s="3"/>
      <c r="U680" s="4"/>
      <c r="V680" s="4"/>
      <c r="W680" s="4"/>
      <c r="X680" s="4"/>
      <c r="Y680" s="4"/>
      <c r="Z680" s="4"/>
      <c r="AA680" s="4"/>
      <c r="AB680" s="4"/>
    </row>
    <row r="681" spans="1:28">
      <c r="A681" s="1"/>
      <c r="B681" s="1"/>
      <c r="C681" s="1"/>
      <c r="D681" s="1"/>
      <c r="E681" s="1"/>
      <c r="F681" s="2"/>
      <c r="G681" s="2"/>
      <c r="H681" s="2"/>
      <c r="I681" s="2"/>
      <c r="J681" s="2"/>
      <c r="K681" s="1"/>
      <c r="L681" s="1"/>
      <c r="M681" s="1"/>
      <c r="N681" s="1"/>
      <c r="O681" s="1"/>
      <c r="P681" s="1"/>
      <c r="Q681" s="1"/>
      <c r="R681" s="1"/>
      <c r="S681" s="3"/>
      <c r="T681" s="3"/>
      <c r="U681" s="4"/>
      <c r="V681" s="4"/>
      <c r="W681" s="4"/>
      <c r="X681" s="4"/>
      <c r="Y681" s="4"/>
      <c r="Z681" s="4"/>
      <c r="AA681" s="4"/>
      <c r="AB681" s="4"/>
    </row>
    <row r="682" spans="1:28">
      <c r="A682" s="1"/>
      <c r="B682" s="1"/>
      <c r="C682" s="1"/>
      <c r="D682" s="1"/>
      <c r="E682" s="1"/>
      <c r="F682" s="2"/>
      <c r="G682" s="2"/>
      <c r="H682" s="2"/>
      <c r="I682" s="2"/>
      <c r="J682" s="2"/>
      <c r="K682" s="1"/>
      <c r="L682" s="1"/>
      <c r="M682" s="1"/>
      <c r="N682" s="1"/>
      <c r="O682" s="1"/>
      <c r="P682" s="1"/>
      <c r="Q682" s="1"/>
      <c r="R682" s="1"/>
      <c r="S682" s="3"/>
      <c r="T682" s="3"/>
      <c r="U682" s="4"/>
      <c r="V682" s="4"/>
      <c r="W682" s="4"/>
      <c r="X682" s="4"/>
      <c r="Y682" s="4"/>
      <c r="Z682" s="4"/>
      <c r="AA682" s="4"/>
      <c r="AB682" s="4"/>
    </row>
    <row r="683" spans="1:28">
      <c r="A683" s="1"/>
      <c r="B683" s="1"/>
      <c r="C683" s="1"/>
      <c r="D683" s="1"/>
      <c r="E683" s="1"/>
      <c r="F683" s="2"/>
      <c r="G683" s="2"/>
      <c r="H683" s="2"/>
      <c r="I683" s="2"/>
      <c r="J683" s="2"/>
      <c r="K683" s="1"/>
      <c r="L683" s="1"/>
      <c r="M683" s="1"/>
      <c r="N683" s="1"/>
      <c r="O683" s="1"/>
      <c r="P683" s="1"/>
      <c r="Q683" s="1"/>
      <c r="R683" s="1"/>
      <c r="S683" s="3"/>
      <c r="T683" s="3"/>
      <c r="U683" s="4"/>
      <c r="V683" s="4"/>
      <c r="W683" s="4"/>
      <c r="X683" s="4"/>
      <c r="Y683" s="4"/>
      <c r="Z683" s="4"/>
      <c r="AA683" s="4"/>
      <c r="AB683" s="4"/>
    </row>
    <row r="684" spans="1:28">
      <c r="A684" s="1"/>
      <c r="B684" s="1"/>
      <c r="C684" s="1"/>
      <c r="D684" s="1"/>
      <c r="E684" s="1"/>
      <c r="F684" s="2"/>
      <c r="G684" s="2"/>
      <c r="H684" s="2"/>
      <c r="I684" s="2"/>
      <c r="J684" s="2"/>
      <c r="K684" s="1"/>
      <c r="L684" s="1"/>
      <c r="M684" s="1"/>
      <c r="N684" s="1"/>
      <c r="O684" s="1"/>
      <c r="P684" s="1"/>
      <c r="Q684" s="1"/>
      <c r="R684" s="1"/>
      <c r="S684" s="3"/>
      <c r="T684" s="3"/>
      <c r="U684" s="4"/>
      <c r="V684" s="4"/>
      <c r="W684" s="4"/>
      <c r="X684" s="4"/>
      <c r="Y684" s="4"/>
      <c r="Z684" s="4"/>
      <c r="AA684" s="4"/>
      <c r="AB684" s="4"/>
    </row>
    <row r="685" spans="1:28">
      <c r="A685" s="1"/>
      <c r="B685" s="1"/>
      <c r="C685" s="1"/>
      <c r="D685" s="1"/>
      <c r="E685" s="1"/>
      <c r="F685" s="2"/>
      <c r="G685" s="2"/>
      <c r="H685" s="2"/>
      <c r="I685" s="2"/>
      <c r="J685" s="2"/>
      <c r="K685" s="1"/>
      <c r="L685" s="1"/>
      <c r="M685" s="1"/>
      <c r="N685" s="1"/>
      <c r="O685" s="1"/>
      <c r="P685" s="1"/>
      <c r="Q685" s="1"/>
      <c r="R685" s="1"/>
      <c r="S685" s="3"/>
      <c r="T685" s="3"/>
      <c r="U685" s="4"/>
      <c r="V685" s="4"/>
      <c r="W685" s="4"/>
      <c r="X685" s="4"/>
      <c r="Y685" s="4"/>
      <c r="Z685" s="4"/>
      <c r="AA685" s="4"/>
      <c r="AB685" s="4"/>
    </row>
    <row r="686" spans="1:28">
      <c r="A686" s="1"/>
      <c r="B686" s="1"/>
      <c r="C686" s="1"/>
      <c r="D686" s="1"/>
      <c r="E686" s="1"/>
      <c r="F686" s="2"/>
      <c r="G686" s="2"/>
      <c r="H686" s="2"/>
      <c r="I686" s="2"/>
      <c r="J686" s="2"/>
      <c r="K686" s="1"/>
      <c r="L686" s="1"/>
      <c r="M686" s="1"/>
      <c r="N686" s="1"/>
      <c r="O686" s="1"/>
      <c r="P686" s="1"/>
      <c r="Q686" s="1"/>
      <c r="R686" s="1"/>
      <c r="S686" s="3"/>
      <c r="T686" s="3"/>
      <c r="U686" s="4"/>
      <c r="V686" s="4"/>
      <c r="W686" s="4"/>
      <c r="X686" s="4"/>
      <c r="Y686" s="4"/>
      <c r="Z686" s="4"/>
      <c r="AA686" s="4"/>
      <c r="AB686" s="4"/>
    </row>
    <row r="687" spans="1:28">
      <c r="A687" s="1"/>
      <c r="B687" s="1"/>
      <c r="C687" s="1"/>
      <c r="D687" s="1"/>
      <c r="E687" s="1"/>
      <c r="F687" s="2"/>
      <c r="G687" s="2"/>
      <c r="H687" s="2"/>
      <c r="I687" s="2"/>
      <c r="J687" s="2"/>
      <c r="K687" s="1"/>
      <c r="L687" s="1"/>
      <c r="M687" s="1"/>
      <c r="N687" s="1"/>
      <c r="O687" s="1"/>
      <c r="P687" s="1"/>
      <c r="Q687" s="1"/>
      <c r="R687" s="1"/>
      <c r="S687" s="3"/>
      <c r="T687" s="3"/>
      <c r="U687" s="4"/>
      <c r="V687" s="4"/>
      <c r="W687" s="4"/>
      <c r="X687" s="4"/>
      <c r="Y687" s="4"/>
      <c r="Z687" s="4"/>
      <c r="AA687" s="4"/>
      <c r="AB687" s="4"/>
    </row>
    <row r="688" spans="1:28">
      <c r="A688" s="1"/>
      <c r="B688" s="1"/>
      <c r="C688" s="1"/>
      <c r="D688" s="1"/>
      <c r="E688" s="1"/>
      <c r="F688" s="2"/>
      <c r="G688" s="2"/>
      <c r="H688" s="2"/>
      <c r="I688" s="2"/>
      <c r="J688" s="2"/>
      <c r="K688" s="1"/>
      <c r="L688" s="1"/>
      <c r="M688" s="1"/>
      <c r="N688" s="1"/>
      <c r="O688" s="1"/>
      <c r="P688" s="1"/>
      <c r="Q688" s="1"/>
      <c r="R688" s="1"/>
      <c r="S688" s="3"/>
      <c r="T688" s="3"/>
      <c r="U688" s="4"/>
      <c r="V688" s="4"/>
      <c r="W688" s="4"/>
      <c r="X688" s="4"/>
      <c r="Y688" s="4"/>
      <c r="Z688" s="4"/>
      <c r="AA688" s="4"/>
      <c r="AB688" s="4"/>
    </row>
    <row r="689" spans="1:28">
      <c r="A689" s="1"/>
      <c r="B689" s="1"/>
      <c r="C689" s="1"/>
      <c r="D689" s="1"/>
      <c r="E689" s="1"/>
      <c r="F689" s="2"/>
      <c r="G689" s="2"/>
      <c r="H689" s="2"/>
      <c r="I689" s="2"/>
      <c r="J689" s="2"/>
      <c r="K689" s="1"/>
      <c r="L689" s="1"/>
      <c r="M689" s="1"/>
      <c r="N689" s="1"/>
      <c r="O689" s="1"/>
      <c r="P689" s="1"/>
      <c r="Q689" s="1"/>
      <c r="R689" s="1"/>
      <c r="S689" s="3"/>
      <c r="T689" s="3"/>
      <c r="U689" s="4"/>
      <c r="V689" s="4"/>
      <c r="W689" s="4"/>
      <c r="X689" s="4"/>
      <c r="Y689" s="4"/>
      <c r="Z689" s="4"/>
      <c r="AA689" s="4"/>
      <c r="AB689" s="4"/>
    </row>
    <row r="690" spans="1:28">
      <c r="A690" s="1"/>
      <c r="B690" s="1"/>
      <c r="C690" s="1"/>
      <c r="D690" s="1"/>
      <c r="E690" s="1"/>
      <c r="F690" s="2"/>
      <c r="G690" s="2"/>
      <c r="H690" s="2"/>
      <c r="I690" s="2"/>
      <c r="J690" s="2"/>
      <c r="K690" s="1"/>
      <c r="L690" s="1"/>
      <c r="M690" s="1"/>
      <c r="N690" s="1"/>
      <c r="O690" s="1"/>
      <c r="P690" s="1"/>
      <c r="Q690" s="1"/>
      <c r="R690" s="1"/>
      <c r="S690" s="3"/>
      <c r="T690" s="3"/>
      <c r="U690" s="4"/>
      <c r="V690" s="4"/>
      <c r="W690" s="4"/>
      <c r="X690" s="4"/>
      <c r="Y690" s="4"/>
      <c r="Z690" s="4"/>
      <c r="AA690" s="4"/>
      <c r="AB690" s="4"/>
    </row>
    <row r="691" spans="1:28">
      <c r="A691" s="1"/>
      <c r="B691" s="1"/>
      <c r="C691" s="1"/>
      <c r="D691" s="1"/>
      <c r="E691" s="1"/>
      <c r="F691" s="2"/>
      <c r="G691" s="2"/>
      <c r="H691" s="2"/>
      <c r="I691" s="2"/>
      <c r="J691" s="2"/>
      <c r="K691" s="1"/>
      <c r="L691" s="1"/>
      <c r="M691" s="1"/>
      <c r="N691" s="1"/>
      <c r="O691" s="1"/>
      <c r="P691" s="1"/>
      <c r="Q691" s="1"/>
      <c r="R691" s="1"/>
      <c r="S691" s="3"/>
      <c r="T691" s="3"/>
      <c r="U691" s="4"/>
      <c r="V691" s="4"/>
      <c r="W691" s="4"/>
      <c r="X691" s="4"/>
      <c r="Y691" s="4"/>
      <c r="Z691" s="4"/>
      <c r="AA691" s="4"/>
      <c r="AB691" s="4"/>
    </row>
    <row r="692" spans="1:28">
      <c r="A692" s="1"/>
      <c r="B692" s="1"/>
      <c r="C692" s="1"/>
      <c r="D692" s="1"/>
      <c r="E692" s="1"/>
      <c r="F692" s="2"/>
      <c r="G692" s="2"/>
      <c r="H692" s="2"/>
      <c r="I692" s="2"/>
      <c r="J692" s="2"/>
      <c r="K692" s="1"/>
      <c r="L692" s="1"/>
      <c r="M692" s="1"/>
      <c r="N692" s="1"/>
      <c r="O692" s="1"/>
      <c r="P692" s="1"/>
      <c r="Q692" s="1"/>
      <c r="R692" s="1"/>
      <c r="S692" s="3"/>
      <c r="T692" s="3"/>
      <c r="U692" s="4"/>
      <c r="V692" s="4"/>
      <c r="W692" s="4"/>
      <c r="X692" s="4"/>
      <c r="Y692" s="4"/>
      <c r="Z692" s="4"/>
      <c r="AA692" s="4"/>
      <c r="AB692" s="4"/>
    </row>
    <row r="693" spans="1:28">
      <c r="A693" s="1"/>
      <c r="B693" s="1"/>
      <c r="C693" s="1"/>
      <c r="D693" s="1"/>
      <c r="E693" s="1"/>
      <c r="F693" s="2"/>
      <c r="G693" s="2"/>
      <c r="H693" s="2"/>
      <c r="I693" s="2"/>
      <c r="J693" s="2"/>
      <c r="K693" s="1"/>
      <c r="L693" s="1"/>
      <c r="M693" s="1"/>
      <c r="N693" s="1"/>
      <c r="O693" s="1"/>
      <c r="P693" s="1"/>
      <c r="Q693" s="1"/>
      <c r="R693" s="1"/>
      <c r="S693" s="3"/>
      <c r="T693" s="3"/>
      <c r="U693" s="4"/>
      <c r="V693" s="4"/>
      <c r="W693" s="4"/>
      <c r="X693" s="4"/>
      <c r="Y693" s="4"/>
      <c r="Z693" s="4"/>
      <c r="AA693" s="4"/>
      <c r="AB693" s="4"/>
    </row>
    <row r="694" spans="1:28">
      <c r="A694" s="1"/>
      <c r="B694" s="1"/>
      <c r="C694" s="1"/>
      <c r="D694" s="1"/>
      <c r="E694" s="1"/>
      <c r="F694" s="2"/>
      <c r="G694" s="2"/>
      <c r="H694" s="2"/>
      <c r="I694" s="2"/>
      <c r="J694" s="2"/>
      <c r="K694" s="1"/>
      <c r="L694" s="1"/>
      <c r="M694" s="1"/>
      <c r="N694" s="1"/>
      <c r="O694" s="1"/>
      <c r="P694" s="1"/>
      <c r="Q694" s="1"/>
      <c r="R694" s="1"/>
      <c r="S694" s="3"/>
      <c r="T694" s="3"/>
      <c r="U694" s="4"/>
      <c r="V694" s="4"/>
      <c r="W694" s="4"/>
      <c r="X694" s="4"/>
      <c r="Y694" s="4"/>
      <c r="Z694" s="4"/>
      <c r="AA694" s="4"/>
      <c r="AB694" s="4"/>
    </row>
    <row r="695" spans="1:28">
      <c r="A695" s="1"/>
      <c r="B695" s="1"/>
      <c r="C695" s="1"/>
      <c r="D695" s="1"/>
      <c r="E695" s="1"/>
      <c r="F695" s="2"/>
      <c r="G695" s="2"/>
      <c r="H695" s="2"/>
      <c r="I695" s="2"/>
      <c r="J695" s="2"/>
      <c r="K695" s="1"/>
      <c r="L695" s="1"/>
      <c r="M695" s="1"/>
      <c r="N695" s="1"/>
      <c r="O695" s="1"/>
      <c r="P695" s="1"/>
      <c r="Q695" s="1"/>
      <c r="R695" s="1"/>
      <c r="S695" s="3"/>
      <c r="T695" s="3"/>
      <c r="U695" s="4"/>
      <c r="V695" s="4"/>
      <c r="W695" s="4"/>
      <c r="X695" s="4"/>
      <c r="Y695" s="4"/>
      <c r="Z695" s="4"/>
      <c r="AA695" s="4"/>
      <c r="AB695" s="4"/>
    </row>
    <row r="696" spans="1:28">
      <c r="A696" s="1"/>
      <c r="B696" s="1"/>
      <c r="C696" s="1"/>
      <c r="D696" s="1"/>
      <c r="E696" s="1"/>
      <c r="F696" s="2"/>
      <c r="G696" s="2"/>
      <c r="H696" s="2"/>
      <c r="I696" s="2"/>
      <c r="J696" s="2"/>
      <c r="K696" s="1"/>
      <c r="L696" s="1"/>
      <c r="M696" s="1"/>
      <c r="N696" s="1"/>
      <c r="O696" s="1"/>
      <c r="P696" s="1"/>
      <c r="Q696" s="1"/>
      <c r="R696" s="1"/>
      <c r="S696" s="3"/>
      <c r="T696" s="3"/>
      <c r="U696" s="4"/>
      <c r="V696" s="4"/>
      <c r="W696" s="4"/>
      <c r="X696" s="4"/>
      <c r="Y696" s="4"/>
      <c r="Z696" s="4"/>
      <c r="AA696" s="4"/>
      <c r="AB696" s="4"/>
    </row>
    <row r="697" spans="1:28">
      <c r="A697" s="1"/>
      <c r="B697" s="1"/>
      <c r="C697" s="1"/>
      <c r="D697" s="1"/>
      <c r="E697" s="1"/>
      <c r="F697" s="2"/>
      <c r="G697" s="2"/>
      <c r="H697" s="2"/>
      <c r="I697" s="2"/>
      <c r="J697" s="2"/>
      <c r="K697" s="1"/>
      <c r="L697" s="1"/>
      <c r="M697" s="1"/>
      <c r="N697" s="1"/>
      <c r="O697" s="1"/>
      <c r="P697" s="1"/>
      <c r="Q697" s="1"/>
      <c r="R697" s="1"/>
      <c r="S697" s="3"/>
      <c r="T697" s="3"/>
      <c r="U697" s="4"/>
      <c r="V697" s="4"/>
      <c r="W697" s="4"/>
      <c r="X697" s="4"/>
      <c r="Y697" s="4"/>
      <c r="Z697" s="4"/>
      <c r="AA697" s="4"/>
      <c r="AB697" s="4"/>
    </row>
    <row r="698" spans="1:28">
      <c r="A698" s="1"/>
      <c r="B698" s="1"/>
      <c r="C698" s="1"/>
      <c r="D698" s="1"/>
      <c r="E698" s="1"/>
      <c r="F698" s="2"/>
      <c r="G698" s="2"/>
      <c r="H698" s="2"/>
      <c r="I698" s="2"/>
      <c r="J698" s="2"/>
      <c r="K698" s="1"/>
      <c r="L698" s="1"/>
      <c r="M698" s="1"/>
      <c r="N698" s="1"/>
      <c r="O698" s="1"/>
      <c r="P698" s="1"/>
      <c r="Q698" s="1"/>
      <c r="R698" s="1"/>
      <c r="S698" s="3"/>
      <c r="T698" s="3"/>
      <c r="U698" s="4"/>
      <c r="V698" s="4"/>
      <c r="W698" s="4"/>
      <c r="X698" s="4"/>
      <c r="Y698" s="4"/>
      <c r="Z698" s="4"/>
      <c r="AA698" s="4"/>
      <c r="AB698" s="4"/>
    </row>
    <row r="699" spans="1:28">
      <c r="A699" s="1"/>
      <c r="B699" s="1"/>
      <c r="C699" s="1"/>
      <c r="D699" s="1"/>
      <c r="E699" s="1"/>
      <c r="F699" s="2"/>
      <c r="G699" s="2"/>
      <c r="H699" s="2"/>
      <c r="I699" s="2"/>
      <c r="J699" s="2"/>
      <c r="K699" s="1"/>
      <c r="L699" s="1"/>
      <c r="M699" s="1"/>
      <c r="N699" s="1"/>
      <c r="O699" s="1"/>
      <c r="P699" s="1"/>
      <c r="Q699" s="1"/>
      <c r="R699" s="1"/>
      <c r="S699" s="3"/>
      <c r="T699" s="3"/>
      <c r="U699" s="4"/>
      <c r="V699" s="4"/>
      <c r="W699" s="4"/>
      <c r="X699" s="4"/>
      <c r="Y699" s="4"/>
      <c r="Z699" s="4"/>
      <c r="AA699" s="4"/>
      <c r="AB699" s="4"/>
    </row>
    <row r="700" spans="1:28">
      <c r="A700" s="1"/>
      <c r="B700" s="1"/>
      <c r="C700" s="1"/>
      <c r="D700" s="1"/>
      <c r="E700" s="1"/>
      <c r="F700" s="2"/>
      <c r="G700" s="2"/>
      <c r="H700" s="2"/>
      <c r="I700" s="2"/>
      <c r="J700" s="2"/>
      <c r="K700" s="1"/>
      <c r="L700" s="1"/>
      <c r="M700" s="1"/>
      <c r="N700" s="1"/>
      <c r="O700" s="1"/>
      <c r="P700" s="1"/>
      <c r="Q700" s="1"/>
      <c r="R700" s="1"/>
      <c r="S700" s="3"/>
      <c r="T700" s="3"/>
      <c r="U700" s="4"/>
      <c r="V700" s="4"/>
      <c r="W700" s="4"/>
      <c r="X700" s="4"/>
      <c r="Y700" s="4"/>
      <c r="Z700" s="4"/>
      <c r="AA700" s="4"/>
      <c r="AB700" s="4"/>
    </row>
    <row r="701" spans="1:28">
      <c r="A701" s="1"/>
      <c r="B701" s="1"/>
      <c r="C701" s="1"/>
      <c r="D701" s="1"/>
      <c r="E701" s="1"/>
      <c r="F701" s="2"/>
      <c r="G701" s="2"/>
      <c r="H701" s="2"/>
      <c r="I701" s="2"/>
      <c r="J701" s="2"/>
      <c r="K701" s="1"/>
      <c r="L701" s="1"/>
      <c r="M701" s="1"/>
      <c r="N701" s="1"/>
      <c r="O701" s="1"/>
      <c r="P701" s="1"/>
      <c r="Q701" s="1"/>
      <c r="R701" s="1"/>
      <c r="S701" s="3"/>
      <c r="T701" s="3"/>
      <c r="U701" s="4"/>
      <c r="V701" s="4"/>
      <c r="W701" s="4"/>
      <c r="X701" s="4"/>
      <c r="Y701" s="4"/>
      <c r="Z701" s="4"/>
      <c r="AA701" s="4"/>
      <c r="AB701" s="4"/>
    </row>
    <row r="702" spans="1:28">
      <c r="A702" s="1"/>
      <c r="B702" s="1"/>
      <c r="C702" s="1"/>
      <c r="D702" s="1"/>
      <c r="E702" s="1"/>
      <c r="F702" s="2"/>
      <c r="G702" s="2"/>
      <c r="H702" s="2"/>
      <c r="I702" s="2"/>
      <c r="J702" s="2"/>
      <c r="K702" s="1"/>
      <c r="L702" s="1"/>
      <c r="M702" s="1"/>
      <c r="N702" s="1"/>
      <c r="O702" s="1"/>
      <c r="P702" s="1"/>
      <c r="Q702" s="1"/>
      <c r="R702" s="1"/>
      <c r="S702" s="3"/>
      <c r="T702" s="3"/>
      <c r="U702" s="4"/>
      <c r="V702" s="4"/>
      <c r="W702" s="4"/>
      <c r="X702" s="4"/>
      <c r="Y702" s="4"/>
      <c r="Z702" s="4"/>
      <c r="AA702" s="4"/>
      <c r="AB702" s="4"/>
    </row>
    <row r="703" spans="1:28">
      <c r="A703" s="1"/>
      <c r="B703" s="1"/>
      <c r="C703" s="1"/>
      <c r="D703" s="1"/>
      <c r="E703" s="1"/>
      <c r="F703" s="2"/>
      <c r="G703" s="2"/>
      <c r="H703" s="2"/>
      <c r="I703" s="2"/>
      <c r="J703" s="2"/>
      <c r="K703" s="1"/>
      <c r="L703" s="1"/>
      <c r="M703" s="1"/>
      <c r="N703" s="1"/>
      <c r="O703" s="1"/>
      <c r="P703" s="1"/>
      <c r="Q703" s="1"/>
      <c r="R703" s="1"/>
      <c r="S703" s="3"/>
      <c r="T703" s="3"/>
      <c r="U703" s="4"/>
      <c r="V703" s="4"/>
      <c r="W703" s="4"/>
      <c r="X703" s="4"/>
      <c r="Y703" s="4"/>
      <c r="Z703" s="4"/>
      <c r="AA703" s="4"/>
      <c r="AB703" s="4"/>
    </row>
    <row r="704" spans="1:28">
      <c r="A704" s="1"/>
      <c r="B704" s="1"/>
      <c r="C704" s="1"/>
      <c r="D704" s="1"/>
      <c r="E704" s="1"/>
      <c r="F704" s="2"/>
      <c r="G704" s="2"/>
      <c r="H704" s="2"/>
      <c r="I704" s="2"/>
      <c r="J704" s="2"/>
      <c r="K704" s="1"/>
      <c r="L704" s="1"/>
      <c r="M704" s="1"/>
      <c r="N704" s="1"/>
      <c r="O704" s="1"/>
      <c r="P704" s="1"/>
      <c r="Q704" s="1"/>
      <c r="R704" s="1"/>
      <c r="S704" s="3"/>
      <c r="T704" s="3"/>
      <c r="U704" s="4"/>
      <c r="V704" s="4"/>
      <c r="W704" s="4"/>
      <c r="X704" s="4"/>
      <c r="Y704" s="4"/>
      <c r="Z704" s="4"/>
      <c r="AA704" s="4"/>
      <c r="AB704" s="4"/>
    </row>
    <row r="705" spans="1:28">
      <c r="A705" s="1"/>
      <c r="B705" s="1"/>
      <c r="C705" s="1"/>
      <c r="D705" s="1"/>
      <c r="E705" s="1"/>
      <c r="F705" s="2"/>
      <c r="G705" s="2"/>
      <c r="H705" s="2"/>
      <c r="I705" s="2"/>
      <c r="J705" s="2"/>
      <c r="K705" s="1"/>
      <c r="L705" s="1"/>
      <c r="M705" s="1"/>
      <c r="N705" s="1"/>
      <c r="O705" s="1"/>
      <c r="P705" s="1"/>
      <c r="Q705" s="1"/>
      <c r="R705" s="1"/>
      <c r="S705" s="3"/>
      <c r="T705" s="3"/>
      <c r="U705" s="4"/>
      <c r="V705" s="4"/>
      <c r="W705" s="4"/>
      <c r="X705" s="4"/>
      <c r="Y705" s="4"/>
      <c r="Z705" s="4"/>
      <c r="AA705" s="4"/>
      <c r="AB705" s="4"/>
    </row>
    <row r="706" spans="1:28">
      <c r="A706" s="1"/>
      <c r="B706" s="1"/>
      <c r="C706" s="1"/>
      <c r="D706" s="1"/>
      <c r="E706" s="1"/>
      <c r="F706" s="2"/>
      <c r="G706" s="2"/>
      <c r="H706" s="2"/>
      <c r="I706" s="2"/>
      <c r="J706" s="2"/>
      <c r="K706" s="1"/>
      <c r="L706" s="1"/>
      <c r="M706" s="1"/>
      <c r="N706" s="1"/>
      <c r="O706" s="1"/>
      <c r="P706" s="1"/>
      <c r="Q706" s="1"/>
      <c r="R706" s="1"/>
      <c r="S706" s="3"/>
      <c r="T706" s="3"/>
      <c r="U706" s="4"/>
      <c r="V706" s="4"/>
      <c r="W706" s="4"/>
      <c r="X706" s="4"/>
      <c r="Y706" s="4"/>
      <c r="Z706" s="4"/>
      <c r="AA706" s="4"/>
      <c r="AB706" s="4"/>
    </row>
    <row r="707" spans="1:28">
      <c r="A707" s="1"/>
      <c r="B707" s="1"/>
      <c r="C707" s="1"/>
      <c r="D707" s="1"/>
      <c r="E707" s="1"/>
      <c r="F707" s="2"/>
      <c r="G707" s="2"/>
      <c r="H707" s="2"/>
      <c r="I707" s="2"/>
      <c r="J707" s="2"/>
      <c r="K707" s="1"/>
      <c r="L707" s="1"/>
      <c r="M707" s="1"/>
      <c r="N707" s="1"/>
      <c r="O707" s="1"/>
      <c r="P707" s="1"/>
      <c r="Q707" s="1"/>
      <c r="R707" s="1"/>
      <c r="S707" s="3"/>
      <c r="T707" s="3"/>
      <c r="U707" s="4"/>
      <c r="V707" s="4"/>
      <c r="W707" s="4"/>
      <c r="X707" s="4"/>
      <c r="Y707" s="4"/>
      <c r="Z707" s="4"/>
      <c r="AA707" s="4"/>
      <c r="AB707" s="4"/>
    </row>
    <row r="708" spans="1:28">
      <c r="A708" s="1"/>
      <c r="B708" s="1"/>
      <c r="C708" s="1"/>
      <c r="D708" s="1"/>
      <c r="E708" s="1"/>
      <c r="F708" s="2"/>
      <c r="G708" s="2"/>
      <c r="H708" s="2"/>
      <c r="I708" s="2"/>
      <c r="J708" s="2"/>
      <c r="K708" s="1"/>
      <c r="L708" s="1"/>
      <c r="M708" s="1"/>
      <c r="N708" s="1"/>
      <c r="O708" s="1"/>
      <c r="P708" s="1"/>
      <c r="Q708" s="1"/>
      <c r="R708" s="1"/>
      <c r="S708" s="3"/>
      <c r="T708" s="3"/>
      <c r="U708" s="4"/>
      <c r="V708" s="4"/>
      <c r="W708" s="4"/>
      <c r="X708" s="4"/>
      <c r="Y708" s="4"/>
      <c r="Z708" s="4"/>
      <c r="AA708" s="4"/>
      <c r="AB708" s="4"/>
    </row>
    <row r="709" spans="1:28">
      <c r="A709" s="1"/>
      <c r="B709" s="1"/>
      <c r="C709" s="1"/>
      <c r="D709" s="1"/>
      <c r="E709" s="1"/>
      <c r="F709" s="2"/>
      <c r="G709" s="2"/>
      <c r="H709" s="2"/>
      <c r="I709" s="2"/>
      <c r="J709" s="2"/>
      <c r="K709" s="1"/>
      <c r="L709" s="1"/>
      <c r="M709" s="1"/>
      <c r="N709" s="1"/>
      <c r="O709" s="1"/>
      <c r="P709" s="1"/>
      <c r="Q709" s="1"/>
      <c r="R709" s="1"/>
      <c r="S709" s="3"/>
      <c r="T709" s="3"/>
      <c r="U709" s="4"/>
      <c r="V709" s="4"/>
      <c r="W709" s="4"/>
      <c r="X709" s="4"/>
      <c r="Y709" s="4"/>
      <c r="Z709" s="4"/>
      <c r="AA709" s="4"/>
      <c r="AB709" s="4"/>
    </row>
    <row r="710" spans="1:28">
      <c r="A710" s="1"/>
      <c r="B710" s="1"/>
      <c r="C710" s="1"/>
      <c r="D710" s="1"/>
      <c r="E710" s="1"/>
      <c r="F710" s="2"/>
      <c r="G710" s="2"/>
      <c r="H710" s="2"/>
      <c r="I710" s="2"/>
      <c r="J710" s="2"/>
      <c r="K710" s="1"/>
      <c r="L710" s="1"/>
      <c r="M710" s="1"/>
      <c r="N710" s="1"/>
      <c r="O710" s="1"/>
      <c r="P710" s="1"/>
      <c r="Q710" s="1"/>
      <c r="R710" s="1"/>
      <c r="S710" s="3"/>
      <c r="T710" s="3"/>
      <c r="U710" s="4"/>
      <c r="V710" s="4"/>
      <c r="W710" s="4"/>
      <c r="X710" s="4"/>
      <c r="Y710" s="4"/>
      <c r="Z710" s="4"/>
      <c r="AA710" s="4"/>
      <c r="AB710" s="4"/>
    </row>
    <row r="711" spans="1:28">
      <c r="A711" s="1"/>
      <c r="B711" s="1"/>
      <c r="C711" s="1"/>
      <c r="D711" s="1"/>
      <c r="E711" s="1"/>
      <c r="F711" s="2"/>
      <c r="G711" s="2"/>
      <c r="H711" s="2"/>
      <c r="I711" s="2"/>
      <c r="J711" s="2"/>
      <c r="K711" s="1"/>
      <c r="L711" s="1"/>
      <c r="M711" s="1"/>
      <c r="N711" s="1"/>
      <c r="O711" s="1"/>
      <c r="P711" s="1"/>
      <c r="Q711" s="1"/>
      <c r="R711" s="1"/>
      <c r="S711" s="3"/>
      <c r="T711" s="3"/>
      <c r="U711" s="4"/>
      <c r="V711" s="4"/>
      <c r="W711" s="4"/>
      <c r="X711" s="4"/>
      <c r="Y711" s="4"/>
      <c r="Z711" s="4"/>
      <c r="AA711" s="4"/>
      <c r="AB711" s="4"/>
    </row>
    <row r="712" spans="1:28">
      <c r="A712" s="1"/>
      <c r="B712" s="1"/>
      <c r="C712" s="1"/>
      <c r="D712" s="1"/>
      <c r="E712" s="1"/>
      <c r="F712" s="2"/>
      <c r="G712" s="2"/>
      <c r="H712" s="2"/>
      <c r="I712" s="2"/>
      <c r="J712" s="2"/>
      <c r="K712" s="1"/>
      <c r="L712" s="1"/>
      <c r="M712" s="1"/>
      <c r="N712" s="1"/>
      <c r="O712" s="1"/>
      <c r="P712" s="1"/>
      <c r="Q712" s="1"/>
      <c r="R712" s="1"/>
      <c r="S712" s="3"/>
      <c r="T712" s="3"/>
      <c r="U712" s="4"/>
      <c r="V712" s="4"/>
      <c r="W712" s="4"/>
      <c r="X712" s="4"/>
      <c r="Y712" s="4"/>
      <c r="Z712" s="4"/>
      <c r="AA712" s="4"/>
      <c r="AB712" s="4"/>
    </row>
    <row r="713" spans="1:28">
      <c r="A713" s="1"/>
      <c r="B713" s="1"/>
      <c r="C713" s="1"/>
      <c r="D713" s="1"/>
      <c r="E713" s="1"/>
      <c r="F713" s="2"/>
      <c r="G713" s="2"/>
      <c r="H713" s="2"/>
      <c r="I713" s="2"/>
      <c r="J713" s="2"/>
      <c r="K713" s="1"/>
      <c r="L713" s="1"/>
      <c r="M713" s="1"/>
      <c r="N713" s="1"/>
      <c r="O713" s="1"/>
      <c r="P713" s="1"/>
      <c r="Q713" s="1"/>
      <c r="R713" s="1"/>
      <c r="S713" s="3"/>
      <c r="T713" s="3"/>
      <c r="U713" s="4"/>
      <c r="V713" s="4"/>
      <c r="W713" s="4"/>
      <c r="X713" s="4"/>
      <c r="Y713" s="4"/>
      <c r="Z713" s="4"/>
      <c r="AA713" s="4"/>
      <c r="AB713" s="4"/>
    </row>
    <row r="714" spans="1:28">
      <c r="A714" s="1"/>
      <c r="B714" s="1"/>
      <c r="C714" s="1"/>
      <c r="D714" s="1"/>
      <c r="E714" s="1"/>
      <c r="F714" s="2"/>
      <c r="G714" s="2"/>
      <c r="H714" s="2"/>
      <c r="I714" s="2"/>
      <c r="J714" s="2"/>
      <c r="K714" s="1"/>
      <c r="L714" s="1"/>
      <c r="M714" s="1"/>
      <c r="N714" s="1"/>
      <c r="O714" s="1"/>
      <c r="P714" s="1"/>
      <c r="Q714" s="1"/>
      <c r="R714" s="1"/>
      <c r="S714" s="3"/>
      <c r="T714" s="3"/>
      <c r="U714" s="4"/>
      <c r="V714" s="4"/>
      <c r="W714" s="4"/>
      <c r="X714" s="4"/>
      <c r="Y714" s="4"/>
      <c r="Z714" s="4"/>
      <c r="AA714" s="4"/>
      <c r="AB714" s="4"/>
    </row>
    <row r="715" spans="1:28">
      <c r="A715" s="1"/>
      <c r="B715" s="1"/>
      <c r="C715" s="1"/>
      <c r="D715" s="1"/>
      <c r="E715" s="1"/>
      <c r="F715" s="2"/>
      <c r="G715" s="2"/>
      <c r="H715" s="2"/>
      <c r="I715" s="2"/>
      <c r="J715" s="2"/>
      <c r="K715" s="1"/>
      <c r="L715" s="1"/>
      <c r="M715" s="1"/>
      <c r="N715" s="1"/>
      <c r="O715" s="1"/>
      <c r="P715" s="1"/>
      <c r="Q715" s="1"/>
      <c r="R715" s="1"/>
      <c r="S715" s="3"/>
      <c r="T715" s="3"/>
      <c r="U715" s="4"/>
      <c r="V715" s="4"/>
      <c r="W715" s="4"/>
      <c r="X715" s="4"/>
      <c r="Y715" s="4"/>
      <c r="Z715" s="4"/>
      <c r="AA715" s="4"/>
      <c r="AB715" s="4"/>
    </row>
    <row r="716" spans="1:28">
      <c r="A716" s="1"/>
      <c r="B716" s="1"/>
      <c r="C716" s="1"/>
      <c r="D716" s="1"/>
      <c r="E716" s="1"/>
      <c r="F716" s="2"/>
      <c r="G716" s="2"/>
      <c r="H716" s="2"/>
      <c r="I716" s="2"/>
      <c r="J716" s="2"/>
      <c r="K716" s="1"/>
      <c r="L716" s="1"/>
      <c r="M716" s="1"/>
      <c r="N716" s="1"/>
      <c r="O716" s="1"/>
      <c r="P716" s="1"/>
      <c r="Q716" s="1"/>
      <c r="R716" s="1"/>
      <c r="S716" s="3"/>
      <c r="T716" s="3"/>
      <c r="U716" s="4"/>
      <c r="V716" s="4"/>
      <c r="W716" s="4"/>
      <c r="X716" s="4"/>
      <c r="Y716" s="4"/>
      <c r="Z716" s="4"/>
      <c r="AA716" s="4"/>
      <c r="AB716" s="4"/>
    </row>
    <row r="717" spans="1:28">
      <c r="A717" s="1"/>
      <c r="B717" s="1"/>
      <c r="C717" s="1"/>
      <c r="D717" s="1"/>
      <c r="E717" s="1"/>
      <c r="F717" s="2"/>
      <c r="G717" s="2"/>
      <c r="H717" s="2"/>
      <c r="I717" s="2"/>
      <c r="J717" s="2"/>
      <c r="K717" s="1"/>
      <c r="L717" s="1"/>
      <c r="M717" s="1"/>
      <c r="N717" s="1"/>
      <c r="O717" s="1"/>
      <c r="P717" s="1"/>
      <c r="Q717" s="1"/>
      <c r="R717" s="1"/>
      <c r="S717" s="3"/>
      <c r="T717" s="3"/>
      <c r="U717" s="4"/>
      <c r="V717" s="4"/>
      <c r="W717" s="4"/>
      <c r="X717" s="4"/>
      <c r="Y717" s="4"/>
      <c r="Z717" s="4"/>
      <c r="AA717" s="4"/>
      <c r="AB717" s="4"/>
    </row>
    <row r="718" spans="1:28">
      <c r="A718" s="1"/>
      <c r="B718" s="1"/>
      <c r="C718" s="1"/>
      <c r="D718" s="1"/>
      <c r="E718" s="1"/>
      <c r="F718" s="2"/>
      <c r="G718" s="2"/>
      <c r="H718" s="2"/>
      <c r="I718" s="2"/>
      <c r="J718" s="2"/>
      <c r="K718" s="1"/>
      <c r="L718" s="1"/>
      <c r="M718" s="1"/>
      <c r="N718" s="1"/>
      <c r="O718" s="1"/>
      <c r="P718" s="1"/>
      <c r="Q718" s="1"/>
      <c r="R718" s="1"/>
      <c r="S718" s="3"/>
      <c r="T718" s="3"/>
      <c r="U718" s="4"/>
      <c r="V718" s="4"/>
      <c r="W718" s="4"/>
      <c r="X718" s="4"/>
      <c r="Y718" s="4"/>
      <c r="Z718" s="4"/>
      <c r="AA718" s="4"/>
      <c r="AB718" s="4"/>
    </row>
    <row r="719" spans="1:28">
      <c r="A719" s="1"/>
      <c r="B719" s="1"/>
      <c r="C719" s="1"/>
      <c r="D719" s="1"/>
      <c r="E719" s="1"/>
      <c r="F719" s="2"/>
      <c r="G719" s="2"/>
      <c r="H719" s="2"/>
      <c r="I719" s="2"/>
      <c r="J719" s="2"/>
      <c r="K719" s="1"/>
      <c r="L719" s="1"/>
      <c r="M719" s="1"/>
      <c r="N719" s="1"/>
      <c r="O719" s="1"/>
      <c r="P719" s="1"/>
      <c r="Q719" s="1"/>
      <c r="R719" s="1"/>
      <c r="S719" s="3"/>
      <c r="T719" s="3"/>
      <c r="U719" s="4"/>
      <c r="V719" s="4"/>
      <c r="W719" s="4"/>
      <c r="X719" s="4"/>
      <c r="Y719" s="4"/>
      <c r="Z719" s="4"/>
      <c r="AA719" s="4"/>
      <c r="AB719" s="4"/>
    </row>
    <row r="720" spans="1:28">
      <c r="A720" s="1"/>
      <c r="B720" s="1"/>
      <c r="C720" s="1"/>
      <c r="D720" s="1"/>
      <c r="E720" s="1"/>
      <c r="F720" s="2"/>
      <c r="G720" s="2"/>
      <c r="H720" s="2"/>
      <c r="I720" s="2"/>
      <c r="J720" s="2"/>
      <c r="K720" s="1"/>
      <c r="L720" s="1"/>
      <c r="M720" s="1"/>
      <c r="N720" s="1"/>
      <c r="O720" s="1"/>
      <c r="P720" s="1"/>
      <c r="Q720" s="1"/>
      <c r="R720" s="1"/>
      <c r="S720" s="3"/>
      <c r="T720" s="3"/>
      <c r="U720" s="4"/>
      <c r="V720" s="4"/>
      <c r="W720" s="4"/>
      <c r="X720" s="4"/>
      <c r="Y720" s="4"/>
      <c r="Z720" s="4"/>
      <c r="AA720" s="4"/>
      <c r="AB720" s="4"/>
    </row>
    <row r="721" spans="1:28">
      <c r="A721" s="1"/>
      <c r="B721" s="1"/>
      <c r="C721" s="1"/>
      <c r="D721" s="1"/>
      <c r="E721" s="1"/>
      <c r="F721" s="2"/>
      <c r="G721" s="2"/>
      <c r="H721" s="2"/>
      <c r="I721" s="2"/>
      <c r="J721" s="2"/>
      <c r="K721" s="1"/>
      <c r="L721" s="1"/>
      <c r="M721" s="1"/>
      <c r="N721" s="1"/>
      <c r="O721" s="1"/>
      <c r="P721" s="1"/>
      <c r="Q721" s="1"/>
      <c r="R721" s="1"/>
      <c r="S721" s="3"/>
      <c r="T721" s="3"/>
      <c r="U721" s="4"/>
      <c r="V721" s="4"/>
      <c r="W721" s="4"/>
      <c r="X721" s="4"/>
      <c r="Y721" s="4"/>
      <c r="Z721" s="4"/>
      <c r="AA721" s="4"/>
      <c r="AB721" s="4"/>
    </row>
    <row r="722" spans="1:28">
      <c r="A722" s="1"/>
      <c r="B722" s="1"/>
      <c r="C722" s="1"/>
      <c r="D722" s="1"/>
      <c r="E722" s="1"/>
      <c r="F722" s="2"/>
      <c r="G722" s="2"/>
      <c r="H722" s="2"/>
      <c r="I722" s="2"/>
      <c r="J722" s="2"/>
      <c r="K722" s="1"/>
      <c r="L722" s="1"/>
      <c r="M722" s="1"/>
      <c r="N722" s="1"/>
      <c r="O722" s="1"/>
      <c r="P722" s="1"/>
      <c r="Q722" s="1"/>
      <c r="R722" s="1"/>
      <c r="S722" s="3"/>
      <c r="T722" s="3"/>
      <c r="U722" s="4"/>
      <c r="V722" s="4"/>
      <c r="W722" s="4"/>
      <c r="X722" s="4"/>
      <c r="Y722" s="4"/>
      <c r="Z722" s="4"/>
      <c r="AA722" s="4"/>
      <c r="AB722" s="4"/>
    </row>
    <row r="723" spans="1:28">
      <c r="A723" s="1"/>
      <c r="B723" s="1"/>
      <c r="C723" s="1"/>
      <c r="D723" s="1"/>
      <c r="E723" s="1"/>
      <c r="F723" s="2"/>
      <c r="G723" s="2"/>
      <c r="H723" s="2"/>
      <c r="I723" s="2"/>
      <c r="J723" s="2"/>
      <c r="K723" s="1"/>
      <c r="L723" s="1"/>
      <c r="M723" s="1"/>
      <c r="N723" s="1"/>
      <c r="O723" s="1"/>
      <c r="P723" s="1"/>
      <c r="Q723" s="1"/>
      <c r="R723" s="1"/>
      <c r="S723" s="3"/>
      <c r="T723" s="3"/>
      <c r="U723" s="4"/>
      <c r="V723" s="4"/>
      <c r="W723" s="4"/>
      <c r="X723" s="4"/>
      <c r="Y723" s="4"/>
      <c r="Z723" s="4"/>
      <c r="AA723" s="4"/>
      <c r="AB723" s="4"/>
    </row>
    <row r="724" spans="1:28">
      <c r="A724" s="1"/>
      <c r="B724" s="1"/>
      <c r="C724" s="1"/>
      <c r="D724" s="1"/>
      <c r="E724" s="1"/>
      <c r="F724" s="2"/>
      <c r="G724" s="2"/>
      <c r="H724" s="2"/>
      <c r="I724" s="2"/>
      <c r="J724" s="2"/>
      <c r="K724" s="1"/>
      <c r="L724" s="1"/>
      <c r="M724" s="1"/>
      <c r="N724" s="1"/>
      <c r="O724" s="1"/>
      <c r="P724" s="1"/>
      <c r="Q724" s="1"/>
      <c r="R724" s="1"/>
      <c r="S724" s="3"/>
      <c r="T724" s="3"/>
      <c r="U724" s="4"/>
      <c r="V724" s="4"/>
      <c r="W724" s="4"/>
      <c r="X724" s="4"/>
      <c r="Y724" s="4"/>
      <c r="Z724" s="4"/>
      <c r="AA724" s="4"/>
      <c r="AB724" s="4"/>
    </row>
    <row r="725" spans="1:28">
      <c r="A725" s="1"/>
      <c r="B725" s="1"/>
      <c r="C725" s="1"/>
      <c r="D725" s="1"/>
      <c r="E725" s="1"/>
      <c r="F725" s="2"/>
      <c r="G725" s="2"/>
      <c r="H725" s="2"/>
      <c r="I725" s="2"/>
      <c r="J725" s="2"/>
      <c r="K725" s="1"/>
      <c r="L725" s="1"/>
      <c r="M725" s="1"/>
      <c r="N725" s="1"/>
      <c r="O725" s="1"/>
      <c r="P725" s="1"/>
      <c r="Q725" s="1"/>
      <c r="R725" s="1"/>
      <c r="S725" s="3"/>
      <c r="T725" s="3"/>
      <c r="U725" s="4"/>
      <c r="V725" s="4"/>
      <c r="W725" s="4"/>
      <c r="X725" s="4"/>
      <c r="Y725" s="4"/>
      <c r="Z725" s="4"/>
      <c r="AA725" s="4"/>
      <c r="AB725" s="4"/>
    </row>
    <row r="726" spans="1:28">
      <c r="A726" s="1"/>
      <c r="B726" s="1"/>
      <c r="C726" s="1"/>
      <c r="D726" s="1"/>
      <c r="E726" s="1"/>
      <c r="F726" s="2"/>
      <c r="G726" s="2"/>
      <c r="H726" s="2"/>
      <c r="I726" s="2"/>
      <c r="J726" s="2"/>
      <c r="K726" s="1"/>
      <c r="L726" s="1"/>
      <c r="M726" s="1"/>
      <c r="N726" s="1"/>
      <c r="O726" s="1"/>
      <c r="P726" s="1"/>
      <c r="Q726" s="1"/>
      <c r="R726" s="1"/>
      <c r="S726" s="3"/>
      <c r="T726" s="3"/>
      <c r="U726" s="4"/>
      <c r="V726" s="4"/>
      <c r="W726" s="4"/>
      <c r="X726" s="4"/>
      <c r="Y726" s="4"/>
      <c r="Z726" s="4"/>
      <c r="AA726" s="4"/>
      <c r="AB726" s="4"/>
    </row>
    <row r="727" spans="1:28">
      <c r="A727" s="1"/>
      <c r="B727" s="1"/>
      <c r="C727" s="1"/>
      <c r="D727" s="1"/>
      <c r="E727" s="1"/>
      <c r="F727" s="2"/>
      <c r="G727" s="2"/>
      <c r="H727" s="2"/>
      <c r="I727" s="2"/>
      <c r="J727" s="2"/>
      <c r="K727" s="1"/>
      <c r="L727" s="1"/>
      <c r="M727" s="1"/>
      <c r="N727" s="1"/>
      <c r="O727" s="1"/>
      <c r="P727" s="1"/>
      <c r="Q727" s="1"/>
      <c r="R727" s="1"/>
      <c r="S727" s="3"/>
      <c r="T727" s="3"/>
      <c r="U727" s="4"/>
      <c r="V727" s="4"/>
      <c r="W727" s="4"/>
      <c r="X727" s="4"/>
      <c r="Y727" s="4"/>
      <c r="Z727" s="4"/>
      <c r="AA727" s="4"/>
      <c r="AB727" s="4"/>
    </row>
    <row r="728" spans="1:28">
      <c r="A728" s="1"/>
      <c r="B728" s="1"/>
      <c r="C728" s="1"/>
      <c r="D728" s="1"/>
      <c r="E728" s="1"/>
      <c r="F728" s="2"/>
      <c r="G728" s="2"/>
      <c r="H728" s="2"/>
      <c r="I728" s="2"/>
      <c r="J728" s="2"/>
      <c r="K728" s="1"/>
      <c r="L728" s="1"/>
      <c r="M728" s="1"/>
      <c r="N728" s="1"/>
      <c r="O728" s="1"/>
      <c r="P728" s="1"/>
      <c r="Q728" s="1"/>
      <c r="R728" s="1"/>
      <c r="S728" s="3"/>
      <c r="T728" s="3"/>
      <c r="U728" s="4"/>
      <c r="V728" s="4"/>
      <c r="W728" s="4"/>
      <c r="X728" s="4"/>
      <c r="Y728" s="4"/>
      <c r="Z728" s="4"/>
      <c r="AA728" s="4"/>
      <c r="AB728" s="4"/>
    </row>
    <row r="729" spans="1:28">
      <c r="A729" s="1"/>
      <c r="B729" s="1"/>
      <c r="C729" s="1"/>
      <c r="D729" s="1"/>
      <c r="E729" s="1"/>
      <c r="F729" s="2"/>
      <c r="G729" s="2"/>
      <c r="H729" s="2"/>
      <c r="I729" s="2"/>
      <c r="J729" s="2"/>
      <c r="K729" s="1"/>
      <c r="L729" s="1"/>
      <c r="M729" s="1"/>
      <c r="N729" s="1"/>
      <c r="O729" s="1"/>
      <c r="P729" s="1"/>
      <c r="Q729" s="1"/>
      <c r="R729" s="1"/>
      <c r="S729" s="3"/>
      <c r="T729" s="3"/>
      <c r="U729" s="4"/>
      <c r="V729" s="4"/>
      <c r="W729" s="4"/>
      <c r="X729" s="4"/>
      <c r="Y729" s="4"/>
      <c r="Z729" s="4"/>
      <c r="AA729" s="4"/>
      <c r="AB729" s="4"/>
    </row>
    <row r="730" spans="1:28">
      <c r="A730" s="1"/>
      <c r="B730" s="1"/>
      <c r="C730" s="1"/>
      <c r="D730" s="1"/>
      <c r="E730" s="1"/>
      <c r="F730" s="2"/>
      <c r="G730" s="2"/>
      <c r="H730" s="2"/>
      <c r="I730" s="2"/>
      <c r="J730" s="2"/>
      <c r="K730" s="1"/>
      <c r="L730" s="1"/>
      <c r="M730" s="1"/>
      <c r="N730" s="1"/>
      <c r="O730" s="1"/>
      <c r="P730" s="1"/>
      <c r="Q730" s="1"/>
      <c r="R730" s="1"/>
      <c r="S730" s="3"/>
      <c r="T730" s="3"/>
      <c r="U730" s="4"/>
      <c r="V730" s="4"/>
      <c r="W730" s="4"/>
      <c r="X730" s="4"/>
      <c r="Y730" s="4"/>
      <c r="Z730" s="4"/>
      <c r="AA730" s="4"/>
      <c r="AB730" s="4"/>
    </row>
    <row r="731" spans="1:28">
      <c r="A731" s="1"/>
      <c r="B731" s="1"/>
      <c r="C731" s="1"/>
      <c r="D731" s="1"/>
      <c r="E731" s="1"/>
      <c r="F731" s="2"/>
      <c r="G731" s="2"/>
      <c r="H731" s="2"/>
      <c r="I731" s="2"/>
      <c r="J731" s="2"/>
      <c r="K731" s="1"/>
      <c r="L731" s="1"/>
      <c r="M731" s="1"/>
      <c r="N731" s="1"/>
      <c r="O731" s="1"/>
      <c r="P731" s="1"/>
      <c r="Q731" s="1"/>
      <c r="R731" s="1"/>
      <c r="S731" s="3"/>
      <c r="T731" s="3"/>
      <c r="U731" s="4"/>
      <c r="V731" s="4"/>
      <c r="W731" s="4"/>
      <c r="X731" s="4"/>
      <c r="Y731" s="4"/>
      <c r="Z731" s="4"/>
      <c r="AA731" s="4"/>
      <c r="AB731" s="4"/>
    </row>
    <row r="732" spans="1:28">
      <c r="A732" s="1"/>
      <c r="B732" s="1"/>
      <c r="C732" s="1"/>
      <c r="D732" s="1"/>
      <c r="E732" s="1"/>
      <c r="F732" s="2"/>
      <c r="G732" s="2"/>
      <c r="H732" s="2"/>
      <c r="I732" s="2"/>
      <c r="J732" s="2"/>
      <c r="K732" s="1"/>
      <c r="L732" s="1"/>
      <c r="M732" s="1"/>
      <c r="N732" s="1"/>
      <c r="O732" s="1"/>
      <c r="P732" s="1"/>
      <c r="Q732" s="1"/>
      <c r="R732" s="1"/>
      <c r="S732" s="3"/>
      <c r="T732" s="3"/>
      <c r="U732" s="4"/>
      <c r="V732" s="4"/>
      <c r="W732" s="4"/>
      <c r="X732" s="4"/>
      <c r="Y732" s="4"/>
      <c r="Z732" s="4"/>
      <c r="AA732" s="4"/>
      <c r="AB732" s="4"/>
    </row>
    <row r="733" spans="1:28">
      <c r="A733" s="1"/>
      <c r="B733" s="1"/>
      <c r="C733" s="1"/>
      <c r="D733" s="1"/>
      <c r="E733" s="1"/>
      <c r="F733" s="2"/>
      <c r="G733" s="2"/>
      <c r="H733" s="2"/>
      <c r="I733" s="2"/>
      <c r="J733" s="2"/>
      <c r="K733" s="1"/>
      <c r="L733" s="1"/>
      <c r="M733" s="1"/>
      <c r="N733" s="1"/>
      <c r="O733" s="1"/>
      <c r="P733" s="1"/>
      <c r="Q733" s="1"/>
      <c r="R733" s="1"/>
      <c r="S733" s="3"/>
      <c r="T733" s="3"/>
      <c r="U733" s="4"/>
      <c r="V733" s="4"/>
      <c r="W733" s="4"/>
      <c r="X733" s="4"/>
      <c r="Y733" s="4"/>
      <c r="Z733" s="4"/>
      <c r="AA733" s="4"/>
      <c r="AB733" s="4"/>
    </row>
    <row r="734" spans="1:28">
      <c r="A734" s="1"/>
      <c r="B734" s="1"/>
      <c r="C734" s="1"/>
      <c r="D734" s="1"/>
      <c r="E734" s="1"/>
      <c r="F734" s="2"/>
      <c r="G734" s="2"/>
      <c r="H734" s="2"/>
      <c r="I734" s="2"/>
      <c r="J734" s="2"/>
      <c r="K734" s="1"/>
      <c r="L734" s="1"/>
      <c r="M734" s="1"/>
      <c r="N734" s="1"/>
      <c r="O734" s="1"/>
      <c r="P734" s="1"/>
      <c r="Q734" s="1"/>
      <c r="R734" s="1"/>
      <c r="S734" s="3"/>
      <c r="T734" s="3"/>
      <c r="U734" s="4"/>
      <c r="V734" s="4"/>
      <c r="W734" s="4"/>
      <c r="X734" s="4"/>
      <c r="Y734" s="4"/>
      <c r="Z734" s="4"/>
      <c r="AA734" s="4"/>
      <c r="AB734" s="4"/>
    </row>
    <row r="735" spans="1:28">
      <c r="A735" s="1"/>
      <c r="B735" s="1"/>
      <c r="C735" s="1"/>
      <c r="D735" s="1"/>
      <c r="E735" s="1"/>
      <c r="F735" s="2"/>
      <c r="G735" s="2"/>
      <c r="H735" s="2"/>
      <c r="I735" s="2"/>
      <c r="J735" s="2"/>
      <c r="K735" s="1"/>
      <c r="L735" s="1"/>
      <c r="M735" s="1"/>
      <c r="N735" s="1"/>
      <c r="O735" s="1"/>
      <c r="P735" s="1"/>
      <c r="Q735" s="1"/>
      <c r="R735" s="1"/>
      <c r="S735" s="3"/>
      <c r="T735" s="3"/>
      <c r="U735" s="4"/>
      <c r="V735" s="4"/>
      <c r="W735" s="4"/>
      <c r="X735" s="4"/>
      <c r="Y735" s="4"/>
      <c r="Z735" s="4"/>
      <c r="AA735" s="4"/>
      <c r="AB735" s="4"/>
    </row>
    <row r="736" spans="1:28">
      <c r="A736" s="1"/>
      <c r="B736" s="1"/>
      <c r="C736" s="1"/>
      <c r="D736" s="1"/>
      <c r="E736" s="1"/>
      <c r="F736" s="2"/>
      <c r="G736" s="2"/>
      <c r="H736" s="2"/>
      <c r="I736" s="2"/>
      <c r="J736" s="2"/>
      <c r="K736" s="1"/>
      <c r="L736" s="1"/>
      <c r="M736" s="1"/>
      <c r="N736" s="1"/>
      <c r="O736" s="1"/>
      <c r="P736" s="1"/>
      <c r="Q736" s="1"/>
      <c r="R736" s="1"/>
      <c r="S736" s="3"/>
      <c r="T736" s="3"/>
      <c r="U736" s="4"/>
      <c r="V736" s="4"/>
      <c r="W736" s="4"/>
      <c r="X736" s="4"/>
      <c r="Y736" s="4"/>
      <c r="Z736" s="4"/>
      <c r="AA736" s="4"/>
      <c r="AB736" s="4"/>
    </row>
    <row r="737" spans="1:28">
      <c r="A737" s="1"/>
      <c r="B737" s="1"/>
      <c r="C737" s="1"/>
      <c r="D737" s="1"/>
      <c r="E737" s="1"/>
      <c r="F737" s="2"/>
      <c r="G737" s="2"/>
      <c r="H737" s="2"/>
      <c r="I737" s="2"/>
      <c r="J737" s="2"/>
      <c r="K737" s="1"/>
      <c r="L737" s="1"/>
      <c r="M737" s="1"/>
      <c r="N737" s="1"/>
      <c r="O737" s="1"/>
      <c r="P737" s="1"/>
      <c r="Q737" s="1"/>
      <c r="R737" s="1"/>
      <c r="S737" s="3"/>
      <c r="T737" s="3"/>
      <c r="U737" s="4"/>
      <c r="V737" s="4"/>
      <c r="W737" s="4"/>
      <c r="X737" s="4"/>
      <c r="Y737" s="4"/>
      <c r="Z737" s="4"/>
      <c r="AA737" s="4"/>
      <c r="AB737" s="4"/>
    </row>
    <row r="738" spans="1:28">
      <c r="A738" s="1"/>
      <c r="B738" s="1"/>
      <c r="C738" s="1"/>
      <c r="D738" s="1"/>
      <c r="E738" s="1"/>
      <c r="F738" s="2"/>
      <c r="G738" s="2"/>
      <c r="H738" s="2"/>
      <c r="I738" s="2"/>
      <c r="J738" s="2"/>
      <c r="K738" s="1"/>
      <c r="L738" s="1"/>
      <c r="M738" s="1"/>
      <c r="N738" s="1"/>
      <c r="O738" s="1"/>
      <c r="P738" s="1"/>
      <c r="Q738" s="1"/>
      <c r="R738" s="1"/>
      <c r="S738" s="3"/>
      <c r="T738" s="3"/>
      <c r="U738" s="4"/>
      <c r="V738" s="4"/>
      <c r="W738" s="4"/>
      <c r="X738" s="4"/>
      <c r="Y738" s="4"/>
      <c r="Z738" s="4"/>
      <c r="AA738" s="4"/>
      <c r="AB738" s="4"/>
    </row>
    <row r="739" spans="1:28">
      <c r="A739" s="1"/>
      <c r="B739" s="1"/>
      <c r="C739" s="1"/>
      <c r="D739" s="1"/>
      <c r="E739" s="1"/>
      <c r="F739" s="2"/>
      <c r="G739" s="2"/>
      <c r="H739" s="2"/>
      <c r="I739" s="2"/>
      <c r="J739" s="2"/>
      <c r="K739" s="1"/>
      <c r="L739" s="1"/>
      <c r="M739" s="1"/>
      <c r="N739" s="1"/>
      <c r="O739" s="1"/>
      <c r="P739" s="1"/>
      <c r="Q739" s="1"/>
      <c r="R739" s="1"/>
      <c r="S739" s="3"/>
      <c r="T739" s="3"/>
      <c r="U739" s="4"/>
      <c r="V739" s="4"/>
      <c r="W739" s="4"/>
      <c r="X739" s="4"/>
      <c r="Y739" s="4"/>
      <c r="Z739" s="4"/>
      <c r="AA739" s="4"/>
      <c r="AB739" s="4"/>
    </row>
    <row r="740" spans="1:28">
      <c r="A740" s="1"/>
      <c r="B740" s="1"/>
      <c r="C740" s="1"/>
      <c r="D740" s="1"/>
      <c r="E740" s="1"/>
      <c r="F740" s="2"/>
      <c r="G740" s="2"/>
      <c r="H740" s="2"/>
      <c r="I740" s="2"/>
      <c r="J740" s="2"/>
      <c r="K740" s="1"/>
      <c r="L740" s="1"/>
      <c r="M740" s="1"/>
      <c r="N740" s="1"/>
      <c r="O740" s="1"/>
      <c r="P740" s="1"/>
      <c r="Q740" s="1"/>
      <c r="R740" s="1"/>
      <c r="S740" s="3"/>
      <c r="T740" s="3"/>
      <c r="U740" s="4"/>
      <c r="V740" s="4"/>
      <c r="W740" s="4"/>
      <c r="X740" s="4"/>
      <c r="Y740" s="4"/>
      <c r="Z740" s="4"/>
      <c r="AA740" s="4"/>
      <c r="AB740" s="4"/>
    </row>
    <row r="741" spans="1:28">
      <c r="A741" s="1"/>
      <c r="B741" s="1"/>
      <c r="C741" s="1"/>
      <c r="D741" s="1"/>
      <c r="E741" s="1"/>
      <c r="F741" s="2"/>
      <c r="G741" s="2"/>
      <c r="H741" s="2"/>
      <c r="I741" s="2"/>
      <c r="J741" s="2"/>
      <c r="K741" s="1"/>
      <c r="L741" s="1"/>
      <c r="M741" s="1"/>
      <c r="N741" s="1"/>
      <c r="O741" s="1"/>
      <c r="P741" s="1"/>
      <c r="Q741" s="1"/>
      <c r="R741" s="1"/>
      <c r="S741" s="3"/>
      <c r="T741" s="3"/>
      <c r="U741" s="4"/>
      <c r="V741" s="4"/>
      <c r="W741" s="4"/>
      <c r="X741" s="4"/>
      <c r="Y741" s="4"/>
      <c r="Z741" s="4"/>
      <c r="AA741" s="4"/>
      <c r="AB741" s="4"/>
    </row>
    <row r="742" spans="1:28">
      <c r="A742" s="1"/>
      <c r="B742" s="1"/>
      <c r="C742" s="1"/>
      <c r="D742" s="1"/>
      <c r="E742" s="1"/>
      <c r="F742" s="2"/>
      <c r="G742" s="2"/>
      <c r="H742" s="2"/>
      <c r="I742" s="2"/>
      <c r="J742" s="2"/>
      <c r="K742" s="1"/>
      <c r="L742" s="1"/>
      <c r="M742" s="1"/>
      <c r="N742" s="1"/>
      <c r="O742" s="1"/>
      <c r="P742" s="1"/>
      <c r="Q742" s="1"/>
      <c r="R742" s="1"/>
      <c r="S742" s="3"/>
      <c r="T742" s="3"/>
      <c r="U742" s="4"/>
      <c r="V742" s="4"/>
      <c r="W742" s="4"/>
      <c r="X742" s="4"/>
      <c r="Y742" s="4"/>
      <c r="Z742" s="4"/>
      <c r="AA742" s="4"/>
      <c r="AB742" s="4"/>
    </row>
    <row r="743" spans="1:28">
      <c r="A743" s="1"/>
      <c r="B743" s="1"/>
      <c r="C743" s="1"/>
      <c r="D743" s="1"/>
      <c r="E743" s="1"/>
      <c r="F743" s="2"/>
      <c r="G743" s="2"/>
      <c r="H743" s="2"/>
      <c r="I743" s="2"/>
      <c r="J743" s="2"/>
      <c r="K743" s="1"/>
      <c r="L743" s="1"/>
      <c r="M743" s="1"/>
      <c r="N743" s="1"/>
      <c r="O743" s="1"/>
      <c r="P743" s="1"/>
      <c r="Q743" s="1"/>
      <c r="R743" s="1"/>
      <c r="S743" s="3"/>
      <c r="T743" s="3"/>
      <c r="U743" s="4"/>
      <c r="V743" s="4"/>
      <c r="W743" s="4"/>
      <c r="X743" s="4"/>
      <c r="Y743" s="4"/>
      <c r="Z743" s="4"/>
      <c r="AA743" s="4"/>
      <c r="AB743" s="4"/>
    </row>
    <row r="744" spans="1:28">
      <c r="A744" s="1"/>
      <c r="B744" s="1"/>
      <c r="C744" s="1"/>
      <c r="D744" s="1"/>
      <c r="E744" s="1"/>
      <c r="F744" s="2"/>
      <c r="G744" s="2"/>
      <c r="H744" s="2"/>
      <c r="I744" s="2"/>
      <c r="J744" s="2"/>
      <c r="K744" s="1"/>
      <c r="L744" s="1"/>
      <c r="M744" s="1"/>
      <c r="N744" s="1"/>
      <c r="O744" s="1"/>
      <c r="P744" s="1"/>
      <c r="Q744" s="1"/>
      <c r="R744" s="1"/>
      <c r="S744" s="3"/>
      <c r="T744" s="3"/>
      <c r="U744" s="4"/>
      <c r="V744" s="4"/>
      <c r="W744" s="4"/>
      <c r="X744" s="4"/>
      <c r="Y744" s="4"/>
      <c r="Z744" s="4"/>
      <c r="AA744" s="4"/>
      <c r="AB744" s="4"/>
    </row>
    <row r="745" spans="1:28">
      <c r="A745" s="1"/>
      <c r="B745" s="1"/>
      <c r="C745" s="1"/>
      <c r="D745" s="1"/>
      <c r="E745" s="1"/>
      <c r="F745" s="2"/>
      <c r="G745" s="2"/>
      <c r="H745" s="2"/>
      <c r="I745" s="2"/>
      <c r="J745" s="2"/>
      <c r="K745" s="1"/>
      <c r="L745" s="1"/>
      <c r="M745" s="1"/>
      <c r="N745" s="1"/>
      <c r="O745" s="1"/>
      <c r="P745" s="1"/>
      <c r="Q745" s="1"/>
      <c r="R745" s="1"/>
      <c r="S745" s="3"/>
      <c r="T745" s="3"/>
      <c r="U745" s="4"/>
      <c r="V745" s="4"/>
      <c r="W745" s="4"/>
      <c r="X745" s="4"/>
      <c r="Y745" s="4"/>
      <c r="Z745" s="4"/>
      <c r="AA745" s="4"/>
      <c r="AB745" s="4"/>
    </row>
    <row r="746" spans="1:28">
      <c r="A746" s="1"/>
      <c r="B746" s="1"/>
      <c r="C746" s="1"/>
      <c r="D746" s="1"/>
      <c r="E746" s="1"/>
      <c r="F746" s="2"/>
      <c r="G746" s="2"/>
      <c r="H746" s="2"/>
      <c r="I746" s="2"/>
      <c r="J746" s="2"/>
      <c r="K746" s="1"/>
      <c r="L746" s="1"/>
      <c r="M746" s="1"/>
      <c r="N746" s="1"/>
      <c r="O746" s="1"/>
      <c r="P746" s="1"/>
      <c r="Q746" s="1"/>
      <c r="R746" s="1"/>
      <c r="S746" s="3"/>
      <c r="T746" s="3"/>
      <c r="U746" s="4"/>
      <c r="V746" s="4"/>
      <c r="W746" s="4"/>
      <c r="X746" s="4"/>
      <c r="Y746" s="4"/>
      <c r="Z746" s="4"/>
      <c r="AA746" s="4"/>
      <c r="AB746" s="4"/>
    </row>
    <row r="747" spans="1:28">
      <c r="A747" s="1"/>
      <c r="B747" s="1"/>
      <c r="C747" s="1"/>
      <c r="D747" s="1"/>
      <c r="E747" s="1"/>
      <c r="F747" s="2"/>
      <c r="G747" s="2"/>
      <c r="H747" s="2"/>
      <c r="I747" s="2"/>
      <c r="J747" s="2"/>
      <c r="K747" s="1"/>
      <c r="L747" s="1"/>
      <c r="M747" s="1"/>
      <c r="N747" s="1"/>
      <c r="O747" s="1"/>
      <c r="P747" s="1"/>
      <c r="Q747" s="1"/>
      <c r="R747" s="1"/>
      <c r="S747" s="3"/>
      <c r="T747" s="3"/>
      <c r="U747" s="4"/>
      <c r="V747" s="4"/>
      <c r="W747" s="4"/>
      <c r="X747" s="4"/>
      <c r="Y747" s="4"/>
      <c r="Z747" s="4"/>
      <c r="AA747" s="4"/>
      <c r="AB747" s="4"/>
    </row>
    <row r="748" spans="1:28">
      <c r="A748" s="1"/>
      <c r="B748" s="1"/>
      <c r="C748" s="1"/>
      <c r="D748" s="1"/>
      <c r="E748" s="1"/>
      <c r="F748" s="2"/>
      <c r="G748" s="2"/>
      <c r="H748" s="2"/>
      <c r="I748" s="2"/>
      <c r="J748" s="2"/>
      <c r="K748" s="1"/>
      <c r="L748" s="1"/>
      <c r="M748" s="1"/>
      <c r="N748" s="1"/>
      <c r="O748" s="1"/>
      <c r="P748" s="1"/>
      <c r="Q748" s="1"/>
      <c r="R748" s="1"/>
      <c r="S748" s="3"/>
      <c r="T748" s="3"/>
      <c r="U748" s="4"/>
      <c r="V748" s="4"/>
      <c r="W748" s="4"/>
      <c r="X748" s="4"/>
      <c r="Y748" s="4"/>
      <c r="Z748" s="4"/>
      <c r="AA748" s="4"/>
      <c r="AB748" s="4"/>
    </row>
    <row r="749" spans="1:28">
      <c r="A749" s="1"/>
      <c r="B749" s="1"/>
      <c r="C749" s="1"/>
      <c r="D749" s="1"/>
      <c r="E749" s="1"/>
      <c r="F749" s="2"/>
      <c r="G749" s="2"/>
      <c r="H749" s="2"/>
      <c r="I749" s="2"/>
      <c r="J749" s="2"/>
      <c r="K749" s="1"/>
      <c r="L749" s="1"/>
      <c r="M749" s="1"/>
      <c r="N749" s="1"/>
      <c r="O749" s="1"/>
      <c r="P749" s="1"/>
      <c r="Q749" s="1"/>
      <c r="R749" s="1"/>
      <c r="S749" s="3"/>
      <c r="T749" s="3"/>
      <c r="U749" s="4"/>
      <c r="V749" s="4"/>
      <c r="W749" s="4"/>
      <c r="X749" s="4"/>
      <c r="Y749" s="4"/>
      <c r="Z749" s="4"/>
      <c r="AA749" s="4"/>
      <c r="AB749" s="4"/>
    </row>
    <row r="750" spans="1:28">
      <c r="A750" s="1"/>
      <c r="B750" s="1"/>
      <c r="C750" s="1"/>
      <c r="D750" s="1"/>
      <c r="E750" s="1"/>
      <c r="F750" s="2"/>
      <c r="G750" s="2"/>
      <c r="H750" s="2"/>
      <c r="I750" s="2"/>
      <c r="J750" s="2"/>
      <c r="K750" s="1"/>
      <c r="L750" s="1"/>
      <c r="M750" s="1"/>
      <c r="N750" s="1"/>
      <c r="O750" s="1"/>
      <c r="P750" s="1"/>
      <c r="Q750" s="1"/>
      <c r="R750" s="1"/>
      <c r="S750" s="3"/>
      <c r="T750" s="3"/>
      <c r="U750" s="4"/>
      <c r="V750" s="4"/>
      <c r="W750" s="4"/>
      <c r="X750" s="4"/>
      <c r="Y750" s="4"/>
      <c r="Z750" s="4"/>
      <c r="AA750" s="4"/>
      <c r="AB750" s="4"/>
    </row>
    <row r="751" spans="1:28">
      <c r="A751" s="1"/>
      <c r="B751" s="1"/>
      <c r="C751" s="1"/>
      <c r="D751" s="1"/>
      <c r="E751" s="1"/>
      <c r="F751" s="2"/>
      <c r="G751" s="2"/>
      <c r="H751" s="2"/>
      <c r="I751" s="2"/>
      <c r="J751" s="2"/>
      <c r="K751" s="1"/>
      <c r="L751" s="1"/>
      <c r="M751" s="1"/>
      <c r="N751" s="1"/>
      <c r="O751" s="1"/>
      <c r="P751" s="1"/>
      <c r="Q751" s="1"/>
      <c r="R751" s="1"/>
      <c r="S751" s="3"/>
      <c r="T751" s="3"/>
      <c r="U751" s="4"/>
      <c r="V751" s="4"/>
      <c r="W751" s="4"/>
      <c r="X751" s="4"/>
      <c r="Y751" s="4"/>
      <c r="Z751" s="4"/>
      <c r="AA751" s="4"/>
      <c r="AB751" s="4"/>
    </row>
    <row r="752" spans="1:28">
      <c r="A752" s="1"/>
      <c r="B752" s="1"/>
      <c r="C752" s="1"/>
      <c r="D752" s="1"/>
      <c r="E752" s="1"/>
      <c r="F752" s="2"/>
      <c r="G752" s="2"/>
      <c r="H752" s="2"/>
      <c r="I752" s="2"/>
      <c r="J752" s="2"/>
      <c r="K752" s="1"/>
      <c r="L752" s="1"/>
      <c r="M752" s="1"/>
      <c r="N752" s="1"/>
      <c r="O752" s="1"/>
      <c r="P752" s="1"/>
      <c r="Q752" s="1"/>
      <c r="R752" s="1"/>
      <c r="S752" s="3"/>
      <c r="T752" s="3"/>
      <c r="U752" s="4"/>
      <c r="V752" s="4"/>
      <c r="W752" s="4"/>
      <c r="X752" s="4"/>
      <c r="Y752" s="4"/>
      <c r="Z752" s="4"/>
      <c r="AA752" s="4"/>
      <c r="AB752" s="4"/>
    </row>
    <row r="753" spans="1:28">
      <c r="A753" s="1"/>
      <c r="B753" s="1"/>
      <c r="C753" s="1"/>
      <c r="D753" s="1"/>
      <c r="E753" s="1"/>
      <c r="F753" s="2"/>
      <c r="G753" s="2"/>
      <c r="H753" s="2"/>
      <c r="I753" s="2"/>
      <c r="J753" s="2"/>
      <c r="K753" s="1"/>
      <c r="L753" s="1"/>
      <c r="M753" s="1"/>
      <c r="N753" s="1"/>
      <c r="O753" s="1"/>
      <c r="P753" s="1"/>
      <c r="Q753" s="1"/>
      <c r="R753" s="1"/>
      <c r="S753" s="3"/>
      <c r="T753" s="3"/>
      <c r="U753" s="4"/>
      <c r="V753" s="4"/>
      <c r="W753" s="4"/>
      <c r="X753" s="4"/>
      <c r="Y753" s="4"/>
      <c r="Z753" s="4"/>
      <c r="AA753" s="4"/>
      <c r="AB753" s="4"/>
    </row>
    <row r="754" spans="1:28">
      <c r="A754" s="1"/>
      <c r="B754" s="1"/>
      <c r="C754" s="1"/>
      <c r="D754" s="1"/>
      <c r="E754" s="1"/>
      <c r="F754" s="2"/>
      <c r="G754" s="2"/>
      <c r="H754" s="2"/>
      <c r="I754" s="2"/>
      <c r="J754" s="2"/>
      <c r="K754" s="1"/>
      <c r="L754" s="1"/>
      <c r="M754" s="1"/>
      <c r="N754" s="1"/>
      <c r="O754" s="1"/>
      <c r="P754" s="1"/>
      <c r="Q754" s="1"/>
      <c r="R754" s="1"/>
      <c r="S754" s="3"/>
      <c r="T754" s="3"/>
      <c r="U754" s="4"/>
      <c r="V754" s="4"/>
      <c r="W754" s="4"/>
      <c r="X754" s="4"/>
      <c r="Y754" s="4"/>
      <c r="Z754" s="4"/>
      <c r="AA754" s="4"/>
      <c r="AB754" s="4"/>
    </row>
    <row r="755" spans="1:28">
      <c r="A755" s="1"/>
      <c r="B755" s="1"/>
      <c r="C755" s="1"/>
      <c r="D755" s="1"/>
      <c r="E755" s="1"/>
      <c r="F755" s="2"/>
      <c r="G755" s="2"/>
      <c r="H755" s="2"/>
      <c r="I755" s="2"/>
      <c r="J755" s="2"/>
      <c r="K755" s="1"/>
      <c r="L755" s="1"/>
      <c r="M755" s="1"/>
      <c r="N755" s="1"/>
      <c r="O755" s="1"/>
      <c r="P755" s="1"/>
      <c r="Q755" s="1"/>
      <c r="R755" s="1"/>
      <c r="S755" s="3"/>
      <c r="T755" s="3"/>
      <c r="U755" s="4"/>
      <c r="V755" s="4"/>
      <c r="W755" s="4"/>
      <c r="X755" s="4"/>
      <c r="Y755" s="4"/>
      <c r="Z755" s="4"/>
      <c r="AA755" s="4"/>
      <c r="AB755" s="4"/>
    </row>
    <row r="756" spans="1:28">
      <c r="A756" s="1"/>
      <c r="B756" s="1"/>
      <c r="C756" s="1"/>
      <c r="D756" s="1"/>
      <c r="E756" s="1"/>
      <c r="F756" s="2"/>
      <c r="G756" s="2"/>
      <c r="H756" s="2"/>
      <c r="I756" s="2"/>
      <c r="J756" s="2"/>
      <c r="K756" s="1"/>
      <c r="L756" s="1"/>
      <c r="M756" s="1"/>
      <c r="N756" s="1"/>
      <c r="O756" s="1"/>
      <c r="P756" s="1"/>
      <c r="Q756" s="1"/>
      <c r="R756" s="1"/>
      <c r="S756" s="3"/>
      <c r="T756" s="3"/>
      <c r="U756" s="4"/>
      <c r="V756" s="4"/>
      <c r="W756" s="4"/>
      <c r="X756" s="4"/>
      <c r="Y756" s="4"/>
      <c r="Z756" s="4"/>
      <c r="AA756" s="4"/>
      <c r="AB756" s="4"/>
    </row>
    <row r="757" spans="1:28">
      <c r="A757" s="1"/>
      <c r="B757" s="1"/>
      <c r="C757" s="1"/>
      <c r="D757" s="1"/>
      <c r="E757" s="1"/>
      <c r="F757" s="2"/>
      <c r="G757" s="2"/>
      <c r="H757" s="2"/>
      <c r="I757" s="2"/>
      <c r="J757" s="2"/>
      <c r="K757" s="1"/>
      <c r="L757" s="1"/>
      <c r="M757" s="1"/>
      <c r="N757" s="1"/>
      <c r="O757" s="1"/>
      <c r="P757" s="1"/>
      <c r="Q757" s="1"/>
      <c r="R757" s="1"/>
      <c r="S757" s="3"/>
      <c r="T757" s="3"/>
      <c r="U757" s="4"/>
      <c r="V757" s="4"/>
      <c r="W757" s="4"/>
      <c r="X757" s="4"/>
      <c r="Y757" s="4"/>
      <c r="Z757" s="4"/>
      <c r="AA757" s="4"/>
      <c r="AB757" s="4"/>
    </row>
    <row r="758" spans="1:28">
      <c r="A758" s="1"/>
      <c r="B758" s="1"/>
      <c r="C758" s="1"/>
      <c r="D758" s="1"/>
      <c r="E758" s="1"/>
      <c r="F758" s="2"/>
      <c r="G758" s="2"/>
      <c r="H758" s="2"/>
      <c r="I758" s="2"/>
      <c r="J758" s="2"/>
      <c r="K758" s="1"/>
      <c r="L758" s="1"/>
      <c r="M758" s="1"/>
      <c r="N758" s="1"/>
      <c r="O758" s="1"/>
      <c r="P758" s="1"/>
      <c r="Q758" s="1"/>
      <c r="R758" s="1"/>
      <c r="S758" s="3"/>
      <c r="T758" s="3"/>
      <c r="U758" s="4"/>
      <c r="V758" s="4"/>
      <c r="W758" s="4"/>
      <c r="X758" s="4"/>
      <c r="Y758" s="4"/>
      <c r="Z758" s="4"/>
      <c r="AA758" s="4"/>
      <c r="AB758" s="4"/>
    </row>
    <row r="759" spans="1:28">
      <c r="A759" s="1"/>
      <c r="B759" s="1"/>
      <c r="C759" s="1"/>
      <c r="D759" s="1"/>
      <c r="E759" s="1"/>
      <c r="F759" s="2"/>
      <c r="G759" s="2"/>
      <c r="H759" s="2"/>
      <c r="I759" s="2"/>
      <c r="J759" s="2"/>
      <c r="K759" s="1"/>
      <c r="L759" s="1"/>
      <c r="M759" s="1"/>
      <c r="N759" s="1"/>
      <c r="O759" s="1"/>
      <c r="P759" s="1"/>
      <c r="Q759" s="1"/>
      <c r="R759" s="1"/>
      <c r="S759" s="3"/>
      <c r="T759" s="3"/>
      <c r="U759" s="4"/>
      <c r="V759" s="4"/>
      <c r="W759" s="4"/>
      <c r="X759" s="4"/>
      <c r="Y759" s="4"/>
      <c r="Z759" s="4"/>
      <c r="AA759" s="4"/>
      <c r="AB759" s="4"/>
    </row>
    <row r="760" spans="1:28">
      <c r="A760" s="1"/>
      <c r="B760" s="1"/>
      <c r="C760" s="1"/>
      <c r="D760" s="1"/>
      <c r="E760" s="1"/>
      <c r="F760" s="2"/>
      <c r="G760" s="2"/>
      <c r="H760" s="2"/>
      <c r="I760" s="2"/>
      <c r="J760" s="2"/>
      <c r="K760" s="1"/>
      <c r="L760" s="1"/>
      <c r="M760" s="1"/>
      <c r="N760" s="1"/>
      <c r="O760" s="1"/>
      <c r="P760" s="1"/>
      <c r="Q760" s="1"/>
      <c r="R760" s="1"/>
      <c r="S760" s="3"/>
      <c r="T760" s="3"/>
      <c r="U760" s="4"/>
      <c r="V760" s="4"/>
      <c r="W760" s="4"/>
      <c r="X760" s="4"/>
      <c r="Y760" s="4"/>
      <c r="Z760" s="4"/>
      <c r="AA760" s="4"/>
      <c r="AB760" s="4"/>
    </row>
    <row r="761" spans="1:28">
      <c r="A761" s="1"/>
      <c r="B761" s="1"/>
      <c r="C761" s="1"/>
      <c r="D761" s="1"/>
      <c r="E761" s="1"/>
      <c r="F761" s="2"/>
      <c r="G761" s="2"/>
      <c r="H761" s="2"/>
      <c r="I761" s="2"/>
      <c r="J761" s="2"/>
      <c r="K761" s="1"/>
      <c r="L761" s="1"/>
      <c r="M761" s="1"/>
      <c r="N761" s="1"/>
      <c r="O761" s="1"/>
      <c r="P761" s="1"/>
      <c r="Q761" s="1"/>
      <c r="R761" s="1"/>
      <c r="S761" s="3"/>
      <c r="T761" s="3"/>
      <c r="U761" s="4"/>
      <c r="V761" s="4"/>
      <c r="W761" s="4"/>
      <c r="X761" s="4"/>
      <c r="Y761" s="4"/>
      <c r="Z761" s="4"/>
      <c r="AA761" s="4"/>
      <c r="AB761" s="4"/>
    </row>
    <row r="762" spans="1:28">
      <c r="A762" s="1"/>
      <c r="B762" s="1"/>
      <c r="C762" s="1"/>
      <c r="D762" s="1"/>
      <c r="E762" s="1"/>
      <c r="F762" s="2"/>
      <c r="G762" s="2"/>
      <c r="H762" s="2"/>
      <c r="I762" s="2"/>
      <c r="J762" s="2"/>
      <c r="K762" s="1"/>
      <c r="L762" s="1"/>
      <c r="M762" s="1"/>
      <c r="N762" s="1"/>
      <c r="O762" s="1"/>
      <c r="P762" s="1"/>
      <c r="Q762" s="1"/>
      <c r="R762" s="1"/>
      <c r="S762" s="3"/>
      <c r="T762" s="3"/>
      <c r="U762" s="4"/>
      <c r="V762" s="4"/>
      <c r="W762" s="4"/>
      <c r="X762" s="4"/>
      <c r="Y762" s="4"/>
      <c r="Z762" s="4"/>
      <c r="AA762" s="4"/>
      <c r="AB762" s="4"/>
    </row>
    <row r="763" spans="1:28">
      <c r="A763" s="1"/>
      <c r="B763" s="1"/>
      <c r="C763" s="1"/>
      <c r="D763" s="1"/>
      <c r="E763" s="1"/>
      <c r="F763" s="2"/>
      <c r="G763" s="2"/>
      <c r="H763" s="2"/>
      <c r="I763" s="2"/>
      <c r="J763" s="2"/>
      <c r="K763" s="1"/>
      <c r="L763" s="1"/>
      <c r="M763" s="1"/>
      <c r="N763" s="1"/>
      <c r="O763" s="1"/>
      <c r="P763" s="1"/>
      <c r="Q763" s="1"/>
      <c r="R763" s="1"/>
      <c r="S763" s="3"/>
      <c r="T763" s="3"/>
      <c r="U763" s="4"/>
      <c r="V763" s="4"/>
      <c r="W763" s="4"/>
      <c r="X763" s="4"/>
      <c r="Y763" s="4"/>
      <c r="Z763" s="4"/>
      <c r="AA763" s="4"/>
      <c r="AB763" s="4"/>
    </row>
    <row r="764" spans="1:28">
      <c r="A764" s="1"/>
      <c r="B764" s="1"/>
      <c r="C764" s="1"/>
      <c r="D764" s="1"/>
      <c r="E764" s="1"/>
      <c r="F764" s="2"/>
      <c r="G764" s="2"/>
      <c r="H764" s="2"/>
      <c r="I764" s="2"/>
      <c r="J764" s="2"/>
      <c r="K764" s="1"/>
      <c r="L764" s="1"/>
      <c r="M764" s="1"/>
      <c r="N764" s="1"/>
      <c r="O764" s="1"/>
      <c r="P764" s="1"/>
      <c r="Q764" s="1"/>
      <c r="R764" s="1"/>
      <c r="S764" s="3"/>
      <c r="T764" s="3"/>
      <c r="U764" s="4"/>
      <c r="V764" s="4"/>
      <c r="W764" s="4"/>
      <c r="X764" s="4"/>
      <c r="Y764" s="4"/>
      <c r="Z764" s="4"/>
      <c r="AA764" s="4"/>
      <c r="AB764" s="4"/>
    </row>
    <row r="765" spans="1:28">
      <c r="A765" s="1"/>
      <c r="B765" s="1"/>
      <c r="C765" s="1"/>
      <c r="D765" s="1"/>
      <c r="E765" s="1"/>
      <c r="F765" s="2"/>
      <c r="G765" s="2"/>
      <c r="H765" s="2"/>
      <c r="I765" s="2"/>
      <c r="J765" s="2"/>
      <c r="K765" s="1"/>
      <c r="L765" s="1"/>
      <c r="M765" s="1"/>
      <c r="N765" s="1"/>
      <c r="O765" s="1"/>
      <c r="P765" s="1"/>
      <c r="Q765" s="1"/>
      <c r="R765" s="1"/>
      <c r="S765" s="3"/>
      <c r="T765" s="3"/>
      <c r="U765" s="4"/>
      <c r="V765" s="4"/>
      <c r="W765" s="4"/>
      <c r="X765" s="4"/>
      <c r="Y765" s="4"/>
      <c r="Z765" s="4"/>
      <c r="AA765" s="4"/>
      <c r="AB765" s="4"/>
    </row>
    <row r="766" spans="1:28">
      <c r="A766" s="1"/>
      <c r="B766" s="1"/>
      <c r="C766" s="1"/>
      <c r="D766" s="1"/>
      <c r="E766" s="1"/>
      <c r="F766" s="2"/>
      <c r="G766" s="2"/>
      <c r="H766" s="2"/>
      <c r="I766" s="2"/>
      <c r="J766" s="2"/>
      <c r="K766" s="1"/>
      <c r="L766" s="1"/>
      <c r="M766" s="1"/>
      <c r="N766" s="1"/>
      <c r="O766" s="1"/>
      <c r="P766" s="1"/>
      <c r="Q766" s="1"/>
      <c r="R766" s="1"/>
      <c r="S766" s="3"/>
      <c r="T766" s="3"/>
      <c r="U766" s="4"/>
      <c r="V766" s="4"/>
      <c r="W766" s="4"/>
      <c r="X766" s="4"/>
      <c r="Y766" s="4"/>
      <c r="Z766" s="4"/>
      <c r="AA766" s="4"/>
      <c r="AB766" s="4"/>
    </row>
    <row r="767" spans="1:28">
      <c r="A767" s="1"/>
      <c r="B767" s="1"/>
      <c r="C767" s="1"/>
      <c r="D767" s="1"/>
      <c r="E767" s="1"/>
      <c r="F767" s="2"/>
      <c r="G767" s="2"/>
      <c r="H767" s="2"/>
      <c r="I767" s="2"/>
      <c r="J767" s="2"/>
      <c r="K767" s="1"/>
      <c r="L767" s="1"/>
      <c r="M767" s="1"/>
      <c r="N767" s="1"/>
      <c r="O767" s="1"/>
      <c r="P767" s="1"/>
      <c r="Q767" s="1"/>
      <c r="R767" s="1"/>
      <c r="S767" s="3"/>
      <c r="T767" s="3"/>
      <c r="U767" s="4"/>
      <c r="V767" s="4"/>
      <c r="W767" s="4"/>
      <c r="X767" s="4"/>
      <c r="Y767" s="4"/>
      <c r="Z767" s="4"/>
      <c r="AA767" s="4"/>
      <c r="AB767" s="4"/>
    </row>
    <row r="768" spans="1:28">
      <c r="A768" s="1"/>
      <c r="B768" s="1"/>
      <c r="C768" s="1"/>
      <c r="D768" s="1"/>
      <c r="E768" s="1"/>
      <c r="F768" s="2"/>
      <c r="G768" s="2"/>
      <c r="H768" s="2"/>
      <c r="I768" s="2"/>
      <c r="J768" s="2"/>
      <c r="K768" s="1"/>
      <c r="L768" s="1"/>
      <c r="M768" s="1"/>
      <c r="N768" s="1"/>
      <c r="O768" s="1"/>
      <c r="P768" s="1"/>
      <c r="Q768" s="1"/>
      <c r="R768" s="1"/>
      <c r="S768" s="3"/>
      <c r="T768" s="3"/>
      <c r="U768" s="4"/>
      <c r="V768" s="4"/>
      <c r="W768" s="4"/>
      <c r="X768" s="4"/>
      <c r="Y768" s="4"/>
      <c r="Z768" s="4"/>
      <c r="AA768" s="4"/>
      <c r="AB768" s="4"/>
    </row>
    <row r="769" spans="1:28">
      <c r="A769" s="1"/>
      <c r="B769" s="1"/>
      <c r="C769" s="1"/>
      <c r="D769" s="1"/>
      <c r="E769" s="1"/>
      <c r="F769" s="2"/>
      <c r="G769" s="2"/>
      <c r="H769" s="2"/>
      <c r="I769" s="2"/>
      <c r="J769" s="2"/>
      <c r="K769" s="1"/>
      <c r="L769" s="1"/>
      <c r="M769" s="1"/>
      <c r="N769" s="1"/>
      <c r="O769" s="1"/>
      <c r="P769" s="1"/>
      <c r="Q769" s="1"/>
      <c r="R769" s="1"/>
      <c r="S769" s="3"/>
      <c r="T769" s="3"/>
      <c r="U769" s="4"/>
      <c r="V769" s="4"/>
      <c r="W769" s="4"/>
      <c r="X769" s="4"/>
      <c r="Y769" s="4"/>
      <c r="Z769" s="4"/>
      <c r="AA769" s="4"/>
      <c r="AB769" s="4"/>
    </row>
    <row r="770" spans="1:28">
      <c r="A770" s="1"/>
      <c r="B770" s="1"/>
      <c r="C770" s="1"/>
      <c r="D770" s="1"/>
      <c r="E770" s="1"/>
      <c r="F770" s="2"/>
      <c r="G770" s="2"/>
      <c r="H770" s="2"/>
      <c r="I770" s="2"/>
      <c r="J770" s="2"/>
      <c r="K770" s="1"/>
      <c r="L770" s="1"/>
      <c r="M770" s="1"/>
      <c r="N770" s="1"/>
      <c r="O770" s="1"/>
      <c r="P770" s="1"/>
      <c r="Q770" s="1"/>
      <c r="R770" s="1"/>
      <c r="S770" s="3"/>
      <c r="T770" s="3"/>
      <c r="U770" s="4"/>
      <c r="V770" s="4"/>
      <c r="W770" s="4"/>
      <c r="X770" s="4"/>
      <c r="Y770" s="4"/>
      <c r="Z770" s="4"/>
      <c r="AA770" s="4"/>
      <c r="AB770" s="4"/>
    </row>
    <row r="771" spans="1:28">
      <c r="A771" s="1"/>
      <c r="B771" s="1"/>
      <c r="C771" s="1"/>
      <c r="D771" s="1"/>
      <c r="E771" s="1"/>
      <c r="F771" s="2"/>
      <c r="G771" s="2"/>
      <c r="H771" s="2"/>
      <c r="I771" s="2"/>
      <c r="J771" s="2"/>
      <c r="K771" s="1"/>
      <c r="L771" s="1"/>
      <c r="M771" s="1"/>
      <c r="N771" s="1"/>
      <c r="O771" s="1"/>
      <c r="P771" s="1"/>
      <c r="Q771" s="1"/>
      <c r="R771" s="1"/>
      <c r="S771" s="3"/>
      <c r="T771" s="3"/>
      <c r="U771" s="4"/>
      <c r="V771" s="4"/>
      <c r="W771" s="4"/>
      <c r="X771" s="4"/>
      <c r="Y771" s="4"/>
      <c r="Z771" s="4"/>
      <c r="AA771" s="4"/>
      <c r="AB771" s="4"/>
    </row>
    <row r="772" spans="1:28">
      <c r="A772" s="1"/>
      <c r="B772" s="1"/>
      <c r="C772" s="1"/>
      <c r="D772" s="1"/>
      <c r="E772" s="1"/>
      <c r="F772" s="2"/>
      <c r="G772" s="2"/>
      <c r="H772" s="2"/>
      <c r="I772" s="2"/>
      <c r="J772" s="2"/>
      <c r="K772" s="1"/>
      <c r="L772" s="1"/>
      <c r="M772" s="1"/>
      <c r="N772" s="1"/>
      <c r="O772" s="1"/>
      <c r="P772" s="1"/>
      <c r="Q772" s="1"/>
      <c r="R772" s="1"/>
      <c r="S772" s="3"/>
      <c r="T772" s="3"/>
      <c r="U772" s="4"/>
      <c r="V772" s="4"/>
      <c r="W772" s="4"/>
      <c r="X772" s="4"/>
      <c r="Y772" s="4"/>
      <c r="Z772" s="4"/>
      <c r="AA772" s="4"/>
      <c r="AB772" s="4"/>
    </row>
    <row r="773" spans="1:28">
      <c r="A773" s="1"/>
      <c r="B773" s="1"/>
      <c r="C773" s="1"/>
      <c r="D773" s="1"/>
      <c r="E773" s="1"/>
      <c r="F773" s="2"/>
      <c r="G773" s="2"/>
      <c r="H773" s="2"/>
      <c r="I773" s="2"/>
      <c r="J773" s="2"/>
      <c r="K773" s="1"/>
      <c r="L773" s="1"/>
      <c r="M773" s="1"/>
      <c r="N773" s="1"/>
      <c r="O773" s="1"/>
      <c r="P773" s="1"/>
      <c r="Q773" s="1"/>
      <c r="R773" s="1"/>
      <c r="S773" s="3"/>
      <c r="T773" s="3"/>
      <c r="U773" s="4"/>
      <c r="V773" s="4"/>
      <c r="W773" s="4"/>
      <c r="X773" s="4"/>
      <c r="Y773" s="4"/>
      <c r="Z773" s="4"/>
      <c r="AA773" s="4"/>
      <c r="AB773" s="4"/>
    </row>
    <row r="774" spans="1:28">
      <c r="A774" s="1"/>
      <c r="B774" s="1"/>
      <c r="C774" s="1"/>
      <c r="D774" s="1"/>
      <c r="E774" s="1"/>
      <c r="F774" s="2"/>
      <c r="G774" s="2"/>
      <c r="H774" s="2"/>
      <c r="I774" s="2"/>
      <c r="J774" s="2"/>
      <c r="K774" s="1"/>
      <c r="L774" s="1"/>
      <c r="M774" s="1"/>
      <c r="N774" s="1"/>
      <c r="O774" s="1"/>
      <c r="P774" s="1"/>
      <c r="Q774" s="1"/>
      <c r="R774" s="1"/>
      <c r="S774" s="3"/>
      <c r="T774" s="3"/>
      <c r="U774" s="4"/>
      <c r="V774" s="4"/>
      <c r="W774" s="4"/>
      <c r="X774" s="4"/>
      <c r="Y774" s="4"/>
      <c r="Z774" s="4"/>
      <c r="AA774" s="4"/>
      <c r="AB774" s="4"/>
    </row>
    <row r="775" spans="1:28">
      <c r="A775" s="1"/>
      <c r="B775" s="1"/>
      <c r="C775" s="1"/>
      <c r="D775" s="1"/>
      <c r="E775" s="1"/>
      <c r="F775" s="2"/>
      <c r="G775" s="2"/>
      <c r="H775" s="2"/>
      <c r="I775" s="2"/>
      <c r="J775" s="2"/>
      <c r="K775" s="1"/>
      <c r="L775" s="1"/>
      <c r="M775" s="1"/>
      <c r="N775" s="1"/>
      <c r="O775" s="1"/>
      <c r="P775" s="1"/>
      <c r="Q775" s="1"/>
      <c r="R775" s="1"/>
      <c r="S775" s="3"/>
      <c r="T775" s="3"/>
      <c r="U775" s="4"/>
      <c r="V775" s="4"/>
      <c r="W775" s="4"/>
      <c r="X775" s="4"/>
      <c r="Y775" s="4"/>
      <c r="Z775" s="4"/>
      <c r="AA775" s="4"/>
      <c r="AB775" s="4"/>
    </row>
    <row r="776" spans="1:28">
      <c r="A776" s="1"/>
      <c r="B776" s="1"/>
      <c r="C776" s="1"/>
      <c r="D776" s="1"/>
      <c r="E776" s="1"/>
      <c r="F776" s="2"/>
      <c r="G776" s="2"/>
      <c r="H776" s="2"/>
      <c r="I776" s="2"/>
      <c r="J776" s="2"/>
      <c r="K776" s="1"/>
      <c r="L776" s="1"/>
      <c r="M776" s="1"/>
      <c r="N776" s="1"/>
      <c r="O776" s="1"/>
      <c r="P776" s="1"/>
      <c r="Q776" s="1"/>
      <c r="R776" s="1"/>
      <c r="S776" s="3"/>
      <c r="T776" s="3"/>
      <c r="U776" s="4"/>
      <c r="V776" s="4"/>
      <c r="W776" s="4"/>
      <c r="X776" s="4"/>
      <c r="Y776" s="4"/>
      <c r="Z776" s="4"/>
      <c r="AA776" s="4"/>
      <c r="AB776" s="4"/>
    </row>
    <row r="777" spans="1:28">
      <c r="A777" s="1"/>
      <c r="B777" s="1"/>
      <c r="C777" s="1"/>
      <c r="D777" s="1"/>
      <c r="E777" s="1"/>
      <c r="F777" s="2"/>
      <c r="G777" s="2"/>
      <c r="H777" s="2"/>
      <c r="I777" s="2"/>
      <c r="J777" s="2"/>
      <c r="K777" s="1"/>
      <c r="L777" s="1"/>
      <c r="M777" s="1"/>
      <c r="N777" s="1"/>
      <c r="O777" s="1"/>
      <c r="P777" s="1"/>
      <c r="Q777" s="1"/>
      <c r="R777" s="1"/>
      <c r="S777" s="3"/>
      <c r="T777" s="3"/>
      <c r="U777" s="4"/>
      <c r="V777" s="4"/>
      <c r="W777" s="4"/>
      <c r="X777" s="4"/>
      <c r="Y777" s="4"/>
      <c r="Z777" s="4"/>
      <c r="AA777" s="4"/>
      <c r="AB777" s="4"/>
    </row>
    <row r="778" spans="1:28">
      <c r="A778" s="1"/>
      <c r="B778" s="1"/>
      <c r="C778" s="1"/>
      <c r="D778" s="1"/>
      <c r="E778" s="1"/>
      <c r="F778" s="2"/>
      <c r="G778" s="2"/>
      <c r="H778" s="2"/>
      <c r="I778" s="2"/>
      <c r="J778" s="2"/>
      <c r="K778" s="1"/>
      <c r="L778" s="1"/>
      <c r="M778" s="1"/>
      <c r="N778" s="1"/>
      <c r="O778" s="1"/>
      <c r="P778" s="1"/>
      <c r="Q778" s="1"/>
      <c r="R778" s="1"/>
      <c r="S778" s="3"/>
      <c r="T778" s="3"/>
      <c r="U778" s="4"/>
      <c r="V778" s="4"/>
      <c r="W778" s="4"/>
      <c r="X778" s="4"/>
      <c r="Y778" s="4"/>
      <c r="Z778" s="4"/>
      <c r="AA778" s="4"/>
      <c r="AB778" s="4"/>
    </row>
    <row r="779" spans="1:28">
      <c r="A779" s="1"/>
      <c r="B779" s="1"/>
      <c r="C779" s="1"/>
      <c r="D779" s="1"/>
      <c r="E779" s="1"/>
      <c r="F779" s="2"/>
      <c r="G779" s="2"/>
      <c r="H779" s="2"/>
      <c r="I779" s="2"/>
      <c r="J779" s="2"/>
      <c r="K779" s="1"/>
      <c r="L779" s="1"/>
      <c r="M779" s="1"/>
      <c r="N779" s="1"/>
      <c r="O779" s="1"/>
      <c r="P779" s="1"/>
      <c r="Q779" s="1"/>
      <c r="R779" s="1"/>
      <c r="S779" s="3"/>
      <c r="T779" s="3"/>
      <c r="U779" s="4"/>
      <c r="V779" s="4"/>
      <c r="W779" s="4"/>
      <c r="X779" s="4"/>
      <c r="Y779" s="4"/>
      <c r="Z779" s="4"/>
      <c r="AA779" s="4"/>
      <c r="AB779" s="4"/>
    </row>
    <row r="780" spans="1:28">
      <c r="A780" s="1"/>
      <c r="B780" s="1"/>
      <c r="C780" s="1"/>
      <c r="D780" s="1"/>
      <c r="E780" s="1"/>
      <c r="F780" s="2"/>
      <c r="G780" s="2"/>
      <c r="H780" s="2"/>
      <c r="I780" s="2"/>
      <c r="J780" s="2"/>
      <c r="K780" s="1"/>
      <c r="L780" s="1"/>
      <c r="M780" s="1"/>
      <c r="N780" s="1"/>
      <c r="O780" s="1"/>
      <c r="P780" s="1"/>
      <c r="Q780" s="1"/>
      <c r="R780" s="1"/>
      <c r="S780" s="3"/>
      <c r="T780" s="3"/>
      <c r="U780" s="4"/>
      <c r="V780" s="4"/>
      <c r="W780" s="4"/>
      <c r="X780" s="4"/>
      <c r="Y780" s="4"/>
      <c r="Z780" s="4"/>
      <c r="AA780" s="4"/>
      <c r="AB780" s="4"/>
    </row>
    <row r="781" spans="1:28">
      <c r="A781" s="1"/>
      <c r="B781" s="1"/>
      <c r="C781" s="1"/>
      <c r="D781" s="1"/>
      <c r="E781" s="1"/>
      <c r="F781" s="2"/>
      <c r="G781" s="2"/>
      <c r="H781" s="2"/>
      <c r="I781" s="2"/>
      <c r="J781" s="2"/>
      <c r="K781" s="1"/>
      <c r="L781" s="1"/>
      <c r="M781" s="1"/>
      <c r="N781" s="1"/>
      <c r="O781" s="1"/>
      <c r="P781" s="1"/>
      <c r="Q781" s="1"/>
      <c r="R781" s="1"/>
      <c r="S781" s="3"/>
      <c r="T781" s="3"/>
      <c r="U781" s="4"/>
      <c r="V781" s="4"/>
      <c r="W781" s="4"/>
      <c r="X781" s="4"/>
      <c r="Y781" s="4"/>
      <c r="Z781" s="4"/>
      <c r="AA781" s="4"/>
      <c r="AB781" s="4"/>
    </row>
    <row r="782" spans="1:28">
      <c r="A782" s="1"/>
      <c r="B782" s="1"/>
      <c r="C782" s="1"/>
      <c r="D782" s="1"/>
      <c r="E782" s="1"/>
      <c r="F782" s="2"/>
      <c r="G782" s="2"/>
      <c r="H782" s="2"/>
      <c r="I782" s="2"/>
      <c r="J782" s="2"/>
      <c r="K782" s="1"/>
      <c r="L782" s="1"/>
      <c r="M782" s="1"/>
      <c r="N782" s="1"/>
      <c r="O782" s="1"/>
      <c r="P782" s="1"/>
      <c r="Q782" s="1"/>
      <c r="R782" s="1"/>
      <c r="S782" s="3"/>
      <c r="T782" s="3"/>
      <c r="U782" s="4"/>
      <c r="V782" s="4"/>
      <c r="W782" s="4"/>
      <c r="X782" s="4"/>
      <c r="Y782" s="4"/>
      <c r="Z782" s="4"/>
      <c r="AA782" s="4"/>
      <c r="AB782" s="4"/>
    </row>
    <row r="783" spans="1:28">
      <c r="A783" s="1"/>
      <c r="B783" s="1"/>
      <c r="C783" s="1"/>
      <c r="D783" s="1"/>
      <c r="E783" s="1"/>
      <c r="F783" s="2"/>
      <c r="G783" s="2"/>
      <c r="H783" s="2"/>
      <c r="I783" s="2"/>
      <c r="J783" s="2"/>
      <c r="K783" s="1"/>
      <c r="L783" s="1"/>
      <c r="M783" s="1"/>
      <c r="N783" s="1"/>
      <c r="O783" s="1"/>
      <c r="P783" s="1"/>
      <c r="Q783" s="1"/>
      <c r="R783" s="1"/>
      <c r="S783" s="3"/>
      <c r="T783" s="3"/>
      <c r="U783" s="4"/>
      <c r="V783" s="4"/>
      <c r="W783" s="4"/>
      <c r="X783" s="4"/>
      <c r="Y783" s="4"/>
      <c r="Z783" s="4"/>
      <c r="AA783" s="4"/>
      <c r="AB783" s="4"/>
    </row>
    <row r="784" spans="1:28">
      <c r="A784" s="1"/>
      <c r="B784" s="1"/>
      <c r="C784" s="1"/>
      <c r="D784" s="1"/>
      <c r="E784" s="1"/>
      <c r="F784" s="2"/>
      <c r="G784" s="2"/>
      <c r="H784" s="2"/>
      <c r="I784" s="2"/>
      <c r="J784" s="2"/>
      <c r="K784" s="1"/>
      <c r="L784" s="1"/>
      <c r="M784" s="1"/>
      <c r="N784" s="1"/>
      <c r="O784" s="1"/>
      <c r="P784" s="1"/>
      <c r="Q784" s="1"/>
      <c r="R784" s="1"/>
      <c r="S784" s="3"/>
      <c r="T784" s="3"/>
      <c r="U784" s="4"/>
      <c r="V784" s="4"/>
      <c r="W784" s="4"/>
      <c r="X784" s="4"/>
      <c r="Y784" s="4"/>
      <c r="Z784" s="4"/>
      <c r="AA784" s="4"/>
      <c r="AB784" s="4"/>
    </row>
    <row r="785" spans="1:28">
      <c r="A785" s="1"/>
      <c r="B785" s="1"/>
      <c r="C785" s="1"/>
      <c r="D785" s="1"/>
      <c r="E785" s="1"/>
      <c r="F785" s="2"/>
      <c r="G785" s="2"/>
      <c r="H785" s="2"/>
      <c r="I785" s="2"/>
      <c r="J785" s="2"/>
      <c r="K785" s="1"/>
      <c r="L785" s="1"/>
      <c r="M785" s="1"/>
      <c r="N785" s="1"/>
      <c r="O785" s="1"/>
      <c r="P785" s="1"/>
      <c r="Q785" s="1"/>
      <c r="R785" s="1"/>
      <c r="S785" s="3"/>
      <c r="T785" s="3"/>
      <c r="U785" s="4"/>
      <c r="V785" s="4"/>
      <c r="W785" s="4"/>
      <c r="X785" s="4"/>
      <c r="Y785" s="4"/>
      <c r="Z785" s="4"/>
      <c r="AA785" s="4"/>
      <c r="AB785" s="4"/>
    </row>
    <row r="786" spans="1:28">
      <c r="A786" s="1"/>
      <c r="B786" s="1"/>
      <c r="C786" s="1"/>
      <c r="D786" s="1"/>
      <c r="E786" s="1"/>
      <c r="F786" s="2"/>
      <c r="G786" s="2"/>
      <c r="H786" s="2"/>
      <c r="I786" s="2"/>
      <c r="J786" s="2"/>
      <c r="K786" s="1"/>
      <c r="L786" s="1"/>
      <c r="M786" s="1"/>
      <c r="N786" s="1"/>
      <c r="O786" s="1"/>
      <c r="P786" s="1"/>
      <c r="Q786" s="1"/>
      <c r="R786" s="1"/>
      <c r="S786" s="3"/>
      <c r="T786" s="3"/>
      <c r="U786" s="4"/>
      <c r="V786" s="4"/>
      <c r="W786" s="4"/>
      <c r="X786" s="4"/>
      <c r="Y786" s="4"/>
      <c r="Z786" s="4"/>
      <c r="AA786" s="4"/>
      <c r="AB786" s="4"/>
    </row>
    <row r="787" spans="1:28">
      <c r="A787" s="1"/>
      <c r="B787" s="1"/>
      <c r="C787" s="1"/>
      <c r="D787" s="1"/>
      <c r="E787" s="1"/>
      <c r="F787" s="2"/>
      <c r="G787" s="2"/>
      <c r="H787" s="2"/>
      <c r="I787" s="2"/>
      <c r="J787" s="2"/>
      <c r="K787" s="1"/>
      <c r="L787" s="1"/>
      <c r="M787" s="1"/>
      <c r="N787" s="1"/>
      <c r="O787" s="1"/>
      <c r="P787" s="1"/>
      <c r="Q787" s="1"/>
      <c r="R787" s="1"/>
      <c r="S787" s="3"/>
      <c r="T787" s="3"/>
      <c r="U787" s="4"/>
      <c r="V787" s="4"/>
      <c r="W787" s="4"/>
      <c r="X787" s="4"/>
      <c r="Y787" s="4"/>
      <c r="Z787" s="4"/>
      <c r="AA787" s="4"/>
      <c r="AB787" s="4"/>
    </row>
    <row r="788" spans="1:28">
      <c r="A788" s="1"/>
      <c r="B788" s="1"/>
      <c r="C788" s="1"/>
      <c r="D788" s="1"/>
      <c r="E788" s="1"/>
      <c r="F788" s="2"/>
      <c r="G788" s="2"/>
      <c r="H788" s="2"/>
      <c r="I788" s="2"/>
      <c r="J788" s="2"/>
      <c r="K788" s="1"/>
      <c r="L788" s="1"/>
      <c r="M788" s="1"/>
      <c r="N788" s="1"/>
      <c r="O788" s="1"/>
      <c r="P788" s="1"/>
      <c r="Q788" s="1"/>
      <c r="R788" s="1"/>
      <c r="S788" s="3"/>
      <c r="T788" s="3"/>
      <c r="U788" s="4"/>
      <c r="V788" s="4"/>
      <c r="W788" s="4"/>
      <c r="X788" s="4"/>
      <c r="Y788" s="4"/>
      <c r="Z788" s="4"/>
      <c r="AA788" s="4"/>
      <c r="AB788" s="4"/>
    </row>
    <row r="789" spans="1:28">
      <c r="A789" s="1"/>
      <c r="B789" s="1"/>
      <c r="C789" s="1"/>
      <c r="D789" s="1"/>
      <c r="E789" s="1"/>
      <c r="F789" s="2"/>
      <c r="G789" s="2"/>
      <c r="H789" s="2"/>
      <c r="I789" s="2"/>
      <c r="J789" s="2"/>
      <c r="K789" s="1"/>
      <c r="L789" s="1"/>
      <c r="M789" s="1"/>
      <c r="N789" s="1"/>
      <c r="O789" s="1"/>
      <c r="P789" s="1"/>
      <c r="Q789" s="1"/>
      <c r="R789" s="1"/>
      <c r="S789" s="3"/>
      <c r="T789" s="3"/>
      <c r="U789" s="4"/>
      <c r="V789" s="4"/>
      <c r="W789" s="4"/>
      <c r="X789" s="4"/>
      <c r="Y789" s="4"/>
      <c r="Z789" s="4"/>
      <c r="AA789" s="4"/>
      <c r="AB789" s="4"/>
    </row>
    <row r="790" spans="1:28">
      <c r="A790" s="1"/>
      <c r="B790" s="1"/>
      <c r="C790" s="1"/>
      <c r="D790" s="1"/>
      <c r="E790" s="1"/>
      <c r="F790" s="2"/>
      <c r="G790" s="2"/>
      <c r="H790" s="2"/>
      <c r="I790" s="2"/>
      <c r="J790" s="2"/>
      <c r="K790" s="1"/>
      <c r="L790" s="1"/>
      <c r="M790" s="1"/>
      <c r="N790" s="1"/>
      <c r="O790" s="1"/>
      <c r="P790" s="1"/>
      <c r="Q790" s="1"/>
      <c r="R790" s="1"/>
      <c r="S790" s="3"/>
      <c r="T790" s="3"/>
      <c r="U790" s="4"/>
      <c r="V790" s="4"/>
      <c r="W790" s="4"/>
      <c r="X790" s="4"/>
      <c r="Y790" s="4"/>
      <c r="Z790" s="4"/>
      <c r="AA790" s="4"/>
      <c r="AB790" s="4"/>
    </row>
    <row r="791" spans="1:28">
      <c r="A791" s="1"/>
      <c r="B791" s="1"/>
      <c r="C791" s="1"/>
      <c r="D791" s="1"/>
      <c r="E791" s="1"/>
      <c r="F791" s="2"/>
      <c r="G791" s="2"/>
      <c r="H791" s="2"/>
      <c r="I791" s="2"/>
      <c r="J791" s="2"/>
      <c r="K791" s="1"/>
      <c r="L791" s="1"/>
      <c r="M791" s="1"/>
      <c r="N791" s="1"/>
      <c r="O791" s="1"/>
      <c r="P791" s="1"/>
      <c r="Q791" s="1"/>
      <c r="R791" s="1"/>
      <c r="S791" s="3"/>
      <c r="T791" s="3"/>
      <c r="U791" s="4"/>
      <c r="V791" s="4"/>
      <c r="W791" s="4"/>
      <c r="X791" s="4"/>
      <c r="Y791" s="4"/>
      <c r="Z791" s="4"/>
      <c r="AA791" s="4"/>
      <c r="AB791" s="4"/>
    </row>
    <row r="792" spans="1:28">
      <c r="A792" s="1"/>
      <c r="B792" s="1"/>
      <c r="C792" s="1"/>
      <c r="D792" s="1"/>
      <c r="E792" s="1"/>
      <c r="F792" s="2"/>
      <c r="G792" s="2"/>
      <c r="H792" s="2"/>
      <c r="I792" s="2"/>
      <c r="J792" s="2"/>
      <c r="K792" s="1"/>
      <c r="L792" s="1"/>
      <c r="M792" s="1"/>
      <c r="N792" s="1"/>
      <c r="O792" s="1"/>
      <c r="P792" s="1"/>
      <c r="Q792" s="1"/>
      <c r="R792" s="1"/>
      <c r="S792" s="3"/>
      <c r="T792" s="3"/>
      <c r="U792" s="4"/>
      <c r="V792" s="4"/>
      <c r="W792" s="4"/>
      <c r="X792" s="4"/>
      <c r="Y792" s="4"/>
      <c r="Z792" s="4"/>
      <c r="AA792" s="4"/>
      <c r="AB792" s="4"/>
    </row>
    <row r="793" spans="1:28">
      <c r="A793" s="1"/>
      <c r="B793" s="1"/>
      <c r="C793" s="1"/>
      <c r="D793" s="1"/>
      <c r="E793" s="1"/>
      <c r="F793" s="2"/>
      <c r="G793" s="2"/>
      <c r="H793" s="2"/>
      <c r="I793" s="2"/>
      <c r="J793" s="2"/>
      <c r="K793" s="1"/>
      <c r="L793" s="1"/>
      <c r="M793" s="1"/>
      <c r="N793" s="1"/>
      <c r="O793" s="1"/>
      <c r="P793" s="1"/>
      <c r="Q793" s="1"/>
      <c r="R793" s="1"/>
      <c r="S793" s="3"/>
      <c r="T793" s="3"/>
      <c r="U793" s="4"/>
      <c r="V793" s="4"/>
      <c r="W793" s="4"/>
      <c r="X793" s="4"/>
      <c r="Y793" s="4"/>
      <c r="Z793" s="4"/>
      <c r="AA793" s="4"/>
      <c r="AB793" s="4"/>
    </row>
    <row r="794" spans="1:28">
      <c r="A794" s="1"/>
      <c r="B794" s="1"/>
      <c r="C794" s="1"/>
      <c r="D794" s="1"/>
      <c r="E794" s="1"/>
      <c r="F794" s="2"/>
      <c r="G794" s="2"/>
      <c r="H794" s="2"/>
      <c r="I794" s="2"/>
      <c r="J794" s="2"/>
      <c r="K794" s="1"/>
      <c r="L794" s="1"/>
      <c r="M794" s="1"/>
      <c r="N794" s="1"/>
      <c r="O794" s="1"/>
      <c r="P794" s="1"/>
      <c r="Q794" s="1"/>
      <c r="R794" s="1"/>
      <c r="S794" s="3"/>
      <c r="T794" s="3"/>
      <c r="U794" s="4"/>
      <c r="V794" s="4"/>
      <c r="W794" s="4"/>
      <c r="X794" s="4"/>
      <c r="Y794" s="4"/>
      <c r="Z794" s="4"/>
      <c r="AA794" s="4"/>
      <c r="AB794" s="4"/>
    </row>
    <row r="795" spans="1:28">
      <c r="A795" s="1"/>
      <c r="B795" s="1"/>
      <c r="C795" s="1"/>
      <c r="D795" s="1"/>
      <c r="E795" s="1"/>
      <c r="F795" s="2"/>
      <c r="G795" s="2"/>
      <c r="H795" s="2"/>
      <c r="I795" s="2"/>
      <c r="J795" s="2"/>
      <c r="K795" s="1"/>
      <c r="L795" s="1"/>
      <c r="M795" s="1"/>
      <c r="N795" s="1"/>
      <c r="O795" s="1"/>
      <c r="P795" s="1"/>
      <c r="Q795" s="1"/>
      <c r="R795" s="1"/>
      <c r="S795" s="3"/>
      <c r="T795" s="3"/>
      <c r="U795" s="4"/>
      <c r="V795" s="4"/>
      <c r="W795" s="4"/>
      <c r="X795" s="4"/>
      <c r="Y795" s="4"/>
      <c r="Z795" s="4"/>
      <c r="AA795" s="4"/>
      <c r="AB795" s="4"/>
    </row>
    <row r="796" spans="1:28">
      <c r="A796" s="1"/>
      <c r="B796" s="1"/>
      <c r="C796" s="1"/>
      <c r="D796" s="1"/>
      <c r="E796" s="1"/>
      <c r="F796" s="2"/>
      <c r="G796" s="2"/>
      <c r="H796" s="2"/>
      <c r="I796" s="2"/>
      <c r="J796" s="2"/>
      <c r="K796" s="1"/>
      <c r="L796" s="1"/>
      <c r="M796" s="1"/>
      <c r="N796" s="1"/>
      <c r="O796" s="1"/>
      <c r="P796" s="1"/>
      <c r="Q796" s="1"/>
      <c r="R796" s="1"/>
      <c r="S796" s="3"/>
      <c r="T796" s="3"/>
      <c r="U796" s="4"/>
      <c r="V796" s="4"/>
      <c r="W796" s="4"/>
      <c r="X796" s="4"/>
      <c r="Y796" s="4"/>
      <c r="Z796" s="4"/>
      <c r="AA796" s="4"/>
      <c r="AB796" s="4"/>
    </row>
    <row r="797" spans="1:28">
      <c r="A797" s="1"/>
      <c r="B797" s="1"/>
      <c r="C797" s="1"/>
      <c r="D797" s="1"/>
      <c r="E797" s="1"/>
      <c r="F797" s="2"/>
      <c r="G797" s="2"/>
      <c r="H797" s="2"/>
      <c r="I797" s="2"/>
      <c r="J797" s="2"/>
      <c r="K797" s="1"/>
      <c r="L797" s="1"/>
      <c r="M797" s="1"/>
      <c r="N797" s="1"/>
      <c r="O797" s="1"/>
      <c r="P797" s="1"/>
      <c r="Q797" s="1"/>
      <c r="R797" s="1"/>
      <c r="S797" s="3"/>
      <c r="T797" s="3"/>
      <c r="U797" s="4"/>
      <c r="V797" s="4"/>
      <c r="W797" s="4"/>
      <c r="X797" s="4"/>
      <c r="Y797" s="4"/>
      <c r="Z797" s="4"/>
      <c r="AA797" s="4"/>
      <c r="AB797" s="4"/>
    </row>
    <row r="798" spans="1:28">
      <c r="A798" s="1"/>
      <c r="B798" s="1"/>
      <c r="C798" s="1"/>
      <c r="D798" s="1"/>
      <c r="E798" s="1"/>
      <c r="F798" s="2"/>
      <c r="G798" s="2"/>
      <c r="H798" s="2"/>
      <c r="I798" s="2"/>
      <c r="J798" s="2"/>
      <c r="K798" s="1"/>
      <c r="L798" s="1"/>
      <c r="M798" s="1"/>
      <c r="N798" s="1"/>
      <c r="O798" s="1"/>
      <c r="P798" s="1"/>
      <c r="Q798" s="1"/>
      <c r="R798" s="1"/>
      <c r="S798" s="3"/>
      <c r="T798" s="3"/>
      <c r="U798" s="4"/>
      <c r="V798" s="4"/>
      <c r="W798" s="4"/>
      <c r="X798" s="4"/>
      <c r="Y798" s="4"/>
      <c r="Z798" s="4"/>
      <c r="AA798" s="4"/>
      <c r="AB798" s="4"/>
    </row>
    <row r="799" spans="1:28">
      <c r="A799" s="1"/>
      <c r="B799" s="1"/>
      <c r="C799" s="1"/>
      <c r="D799" s="1"/>
      <c r="E799" s="1"/>
      <c r="F799" s="2"/>
      <c r="G799" s="2"/>
      <c r="H799" s="2"/>
      <c r="I799" s="2"/>
      <c r="J799" s="2"/>
      <c r="K799" s="1"/>
      <c r="L799" s="1"/>
      <c r="M799" s="1"/>
      <c r="N799" s="1"/>
      <c r="O799" s="1"/>
      <c r="P799" s="1"/>
      <c r="Q799" s="1"/>
      <c r="R799" s="1"/>
      <c r="S799" s="3"/>
      <c r="T799" s="3"/>
      <c r="U799" s="4"/>
      <c r="V799" s="4"/>
      <c r="W799" s="4"/>
      <c r="X799" s="4"/>
      <c r="Y799" s="4"/>
      <c r="Z799" s="4"/>
      <c r="AA799" s="4"/>
      <c r="AB799" s="4"/>
    </row>
    <row r="800" spans="1:28">
      <c r="A800" s="1"/>
      <c r="B800" s="1"/>
      <c r="C800" s="1"/>
      <c r="D800" s="1"/>
      <c r="E800" s="1"/>
      <c r="F800" s="2"/>
      <c r="G800" s="2"/>
      <c r="H800" s="2"/>
      <c r="I800" s="2"/>
      <c r="J800" s="2"/>
      <c r="K800" s="1"/>
      <c r="L800" s="1"/>
      <c r="M800" s="1"/>
      <c r="N800" s="1"/>
      <c r="O800" s="1"/>
      <c r="P800" s="1"/>
      <c r="Q800" s="1"/>
      <c r="R800" s="1"/>
      <c r="S800" s="3"/>
      <c r="T800" s="3"/>
      <c r="U800" s="4"/>
      <c r="V800" s="4"/>
      <c r="W800" s="4"/>
      <c r="X800" s="4"/>
      <c r="Y800" s="4"/>
      <c r="Z800" s="4"/>
      <c r="AA800" s="4"/>
      <c r="AB800" s="4"/>
    </row>
    <row r="801" spans="1:28">
      <c r="A801" s="1"/>
      <c r="B801" s="1"/>
      <c r="C801" s="1"/>
      <c r="D801" s="1"/>
      <c r="E801" s="1"/>
      <c r="F801" s="2"/>
      <c r="G801" s="2"/>
      <c r="H801" s="2"/>
      <c r="I801" s="2"/>
      <c r="J801" s="2"/>
      <c r="K801" s="1"/>
      <c r="L801" s="1"/>
      <c r="M801" s="1"/>
      <c r="N801" s="1"/>
      <c r="O801" s="1"/>
      <c r="P801" s="1"/>
      <c r="Q801" s="1"/>
      <c r="R801" s="1"/>
      <c r="S801" s="3"/>
      <c r="T801" s="3"/>
      <c r="U801" s="4"/>
      <c r="V801" s="4"/>
      <c r="W801" s="4"/>
      <c r="X801" s="4"/>
      <c r="Y801" s="4"/>
      <c r="Z801" s="4"/>
      <c r="AA801" s="4"/>
      <c r="AB801" s="4"/>
    </row>
    <row r="802" spans="1:28">
      <c r="A802" s="1"/>
      <c r="B802" s="1"/>
      <c r="C802" s="1"/>
      <c r="D802" s="1"/>
      <c r="E802" s="1"/>
      <c r="F802" s="2"/>
      <c r="G802" s="2"/>
      <c r="H802" s="2"/>
      <c r="I802" s="2"/>
      <c r="J802" s="2"/>
      <c r="K802" s="1"/>
      <c r="L802" s="1"/>
      <c r="M802" s="1"/>
      <c r="N802" s="1"/>
      <c r="O802" s="1"/>
      <c r="P802" s="1"/>
      <c r="Q802" s="1"/>
      <c r="R802" s="1"/>
      <c r="S802" s="3"/>
      <c r="T802" s="3"/>
      <c r="U802" s="4"/>
      <c r="V802" s="4"/>
      <c r="W802" s="4"/>
      <c r="X802" s="4"/>
      <c r="Y802" s="4"/>
      <c r="Z802" s="4"/>
      <c r="AA802" s="4"/>
      <c r="AB802" s="4"/>
    </row>
    <row r="803" spans="1:28">
      <c r="A803" s="1"/>
      <c r="B803" s="1"/>
      <c r="C803" s="1"/>
      <c r="D803" s="1"/>
      <c r="E803" s="1"/>
      <c r="F803" s="2"/>
      <c r="G803" s="2"/>
      <c r="H803" s="2"/>
      <c r="I803" s="2"/>
      <c r="J803" s="2"/>
      <c r="K803" s="1"/>
      <c r="L803" s="1"/>
      <c r="M803" s="1"/>
      <c r="N803" s="1"/>
      <c r="O803" s="1"/>
      <c r="P803" s="1"/>
      <c r="Q803" s="1"/>
      <c r="R803" s="1"/>
      <c r="S803" s="3"/>
      <c r="T803" s="3"/>
      <c r="U803" s="4"/>
      <c r="V803" s="4"/>
      <c r="W803" s="4"/>
      <c r="X803" s="4"/>
      <c r="Y803" s="4"/>
      <c r="Z803" s="4"/>
      <c r="AA803" s="4"/>
      <c r="AB803" s="4"/>
    </row>
    <row r="804" spans="1:28">
      <c r="A804" s="1"/>
      <c r="B804" s="1"/>
      <c r="C804" s="1"/>
      <c r="D804" s="1"/>
      <c r="E804" s="1"/>
      <c r="F804" s="2"/>
      <c r="G804" s="2"/>
      <c r="H804" s="2"/>
      <c r="I804" s="2"/>
      <c r="J804" s="2"/>
      <c r="K804" s="1"/>
      <c r="L804" s="1"/>
      <c r="M804" s="1"/>
      <c r="N804" s="1"/>
      <c r="O804" s="1"/>
      <c r="P804" s="1"/>
      <c r="Q804" s="1"/>
      <c r="R804" s="1"/>
      <c r="S804" s="3"/>
      <c r="T804" s="3"/>
      <c r="U804" s="4"/>
      <c r="V804" s="4"/>
      <c r="W804" s="4"/>
      <c r="X804" s="4"/>
      <c r="Y804" s="4"/>
      <c r="Z804" s="4"/>
      <c r="AA804" s="4"/>
      <c r="AB804" s="4"/>
    </row>
    <row r="805" spans="1:28">
      <c r="A805" s="1"/>
      <c r="B805" s="1"/>
      <c r="C805" s="1"/>
      <c r="D805" s="1"/>
      <c r="E805" s="1"/>
      <c r="F805" s="2"/>
      <c r="G805" s="2"/>
      <c r="H805" s="2"/>
      <c r="I805" s="2"/>
      <c r="J805" s="2"/>
      <c r="K805" s="1"/>
      <c r="L805" s="1"/>
      <c r="M805" s="1"/>
      <c r="N805" s="1"/>
      <c r="O805" s="1"/>
      <c r="P805" s="1"/>
      <c r="Q805" s="1"/>
      <c r="R805" s="1"/>
      <c r="S805" s="3"/>
      <c r="T805" s="3"/>
      <c r="U805" s="4"/>
      <c r="V805" s="4"/>
      <c r="W805" s="4"/>
      <c r="X805" s="4"/>
      <c r="Y805" s="4"/>
      <c r="Z805" s="4"/>
      <c r="AA805" s="4"/>
      <c r="AB805" s="4"/>
    </row>
    <row r="806" spans="1:28">
      <c r="A806" s="1"/>
      <c r="B806" s="1"/>
      <c r="C806" s="1"/>
      <c r="D806" s="1"/>
      <c r="E806" s="1"/>
      <c r="F806" s="2"/>
      <c r="G806" s="2"/>
      <c r="H806" s="2"/>
      <c r="I806" s="2"/>
      <c r="J806" s="2"/>
      <c r="K806" s="1"/>
      <c r="L806" s="1"/>
      <c r="M806" s="1"/>
      <c r="N806" s="1"/>
      <c r="O806" s="1"/>
      <c r="P806" s="1"/>
      <c r="Q806" s="1"/>
      <c r="R806" s="1"/>
      <c r="S806" s="3"/>
      <c r="T806" s="3"/>
      <c r="U806" s="4"/>
      <c r="V806" s="4"/>
      <c r="W806" s="4"/>
      <c r="X806" s="4"/>
      <c r="Y806" s="4"/>
      <c r="Z806" s="4"/>
      <c r="AA806" s="4"/>
      <c r="AB806" s="4"/>
    </row>
    <row r="807" spans="1:28">
      <c r="A807" s="1"/>
      <c r="B807" s="1"/>
      <c r="C807" s="1"/>
      <c r="D807" s="1"/>
      <c r="E807" s="1"/>
      <c r="F807" s="2"/>
      <c r="G807" s="2"/>
      <c r="H807" s="2"/>
      <c r="I807" s="2"/>
      <c r="J807" s="2"/>
      <c r="K807" s="1"/>
      <c r="L807" s="1"/>
      <c r="M807" s="1"/>
      <c r="N807" s="1"/>
      <c r="O807" s="1"/>
      <c r="P807" s="1"/>
      <c r="Q807" s="1"/>
      <c r="R807" s="1"/>
      <c r="S807" s="3"/>
      <c r="T807" s="3"/>
      <c r="U807" s="4"/>
      <c r="V807" s="4"/>
      <c r="W807" s="4"/>
      <c r="X807" s="4"/>
      <c r="Y807" s="4"/>
      <c r="Z807" s="4"/>
      <c r="AA807" s="4"/>
      <c r="AB807" s="4"/>
    </row>
    <row r="808" spans="1:28">
      <c r="A808" s="1"/>
      <c r="B808" s="1"/>
      <c r="C808" s="1"/>
      <c r="D808" s="1"/>
      <c r="E808" s="1"/>
      <c r="F808" s="2"/>
      <c r="G808" s="2"/>
      <c r="H808" s="2"/>
      <c r="I808" s="2"/>
      <c r="J808" s="2"/>
      <c r="K808" s="1"/>
      <c r="L808" s="1"/>
      <c r="M808" s="1"/>
      <c r="N808" s="1"/>
      <c r="O808" s="1"/>
      <c r="P808" s="1"/>
      <c r="Q808" s="1"/>
      <c r="R808" s="1"/>
      <c r="S808" s="3"/>
      <c r="T808" s="3"/>
      <c r="U808" s="4"/>
      <c r="V808" s="4"/>
      <c r="W808" s="4"/>
      <c r="X808" s="4"/>
      <c r="Y808" s="4"/>
      <c r="Z808" s="4"/>
      <c r="AA808" s="4"/>
      <c r="AB808" s="4"/>
    </row>
    <row r="809" spans="1:28">
      <c r="A809" s="1"/>
      <c r="B809" s="1"/>
      <c r="C809" s="1"/>
      <c r="D809" s="1"/>
      <c r="E809" s="1"/>
      <c r="F809" s="2"/>
      <c r="G809" s="2"/>
      <c r="H809" s="2"/>
      <c r="I809" s="2"/>
      <c r="J809" s="2"/>
      <c r="K809" s="1"/>
      <c r="L809" s="1"/>
      <c r="M809" s="1"/>
      <c r="N809" s="1"/>
      <c r="O809" s="1"/>
      <c r="P809" s="1"/>
      <c r="Q809" s="1"/>
      <c r="R809" s="1"/>
      <c r="S809" s="3"/>
      <c r="T809" s="3"/>
      <c r="U809" s="4"/>
      <c r="V809" s="4"/>
      <c r="W809" s="4"/>
      <c r="X809" s="4"/>
      <c r="Y809" s="4"/>
      <c r="Z809" s="4"/>
      <c r="AA809" s="4"/>
      <c r="AB809" s="4"/>
    </row>
    <row r="810" spans="1:28">
      <c r="A810" s="1"/>
      <c r="B810" s="1"/>
      <c r="C810" s="1"/>
      <c r="D810" s="1"/>
      <c r="E810" s="1"/>
      <c r="F810" s="2"/>
      <c r="G810" s="2"/>
      <c r="H810" s="2"/>
      <c r="I810" s="2"/>
      <c r="J810" s="2"/>
      <c r="K810" s="1"/>
      <c r="L810" s="1"/>
      <c r="M810" s="1"/>
      <c r="N810" s="1"/>
      <c r="O810" s="1"/>
      <c r="P810" s="1"/>
      <c r="Q810" s="1"/>
      <c r="R810" s="1"/>
      <c r="S810" s="3"/>
      <c r="T810" s="3"/>
      <c r="U810" s="4"/>
      <c r="V810" s="4"/>
      <c r="W810" s="4"/>
      <c r="X810" s="4"/>
      <c r="Y810" s="4"/>
      <c r="Z810" s="4"/>
      <c r="AA810" s="4"/>
      <c r="AB810" s="4"/>
    </row>
    <row r="811" spans="1:28">
      <c r="A811" s="1"/>
      <c r="B811" s="1"/>
      <c r="C811" s="1"/>
      <c r="D811" s="1"/>
      <c r="E811" s="1"/>
      <c r="F811" s="2"/>
      <c r="G811" s="2"/>
      <c r="H811" s="2"/>
      <c r="I811" s="2"/>
      <c r="J811" s="2"/>
      <c r="K811" s="1"/>
      <c r="L811" s="1"/>
      <c r="M811" s="1"/>
      <c r="N811" s="1"/>
      <c r="O811" s="1"/>
      <c r="P811" s="1"/>
      <c r="Q811" s="1"/>
      <c r="R811" s="1"/>
      <c r="S811" s="3"/>
      <c r="T811" s="3"/>
      <c r="U811" s="4"/>
      <c r="V811" s="4"/>
      <c r="W811" s="4"/>
      <c r="X811" s="4"/>
      <c r="Y811" s="4"/>
      <c r="Z811" s="4"/>
      <c r="AA811" s="4"/>
      <c r="AB811" s="4"/>
    </row>
    <row r="812" spans="1:28">
      <c r="A812" s="1"/>
      <c r="B812" s="1"/>
      <c r="C812" s="1"/>
      <c r="D812" s="1"/>
      <c r="E812" s="1"/>
      <c r="F812" s="2"/>
      <c r="G812" s="2"/>
      <c r="H812" s="2"/>
      <c r="I812" s="2"/>
      <c r="J812" s="2"/>
      <c r="K812" s="1"/>
      <c r="L812" s="1"/>
      <c r="M812" s="1"/>
      <c r="N812" s="1"/>
      <c r="O812" s="1"/>
      <c r="P812" s="1"/>
      <c r="Q812" s="1"/>
      <c r="R812" s="1"/>
      <c r="S812" s="3"/>
      <c r="T812" s="3"/>
      <c r="U812" s="4"/>
      <c r="V812" s="4"/>
      <c r="W812" s="4"/>
      <c r="X812" s="4"/>
      <c r="Y812" s="4"/>
      <c r="Z812" s="4"/>
      <c r="AA812" s="4"/>
      <c r="AB812" s="4"/>
    </row>
    <row r="813" spans="1:28">
      <c r="A813" s="1"/>
      <c r="B813" s="1"/>
      <c r="C813" s="1"/>
      <c r="D813" s="1"/>
      <c r="E813" s="1"/>
      <c r="F813" s="2"/>
      <c r="G813" s="2"/>
      <c r="H813" s="2"/>
      <c r="I813" s="2"/>
      <c r="J813" s="2"/>
      <c r="K813" s="1"/>
      <c r="L813" s="1"/>
      <c r="M813" s="1"/>
      <c r="N813" s="1"/>
      <c r="O813" s="1"/>
      <c r="P813" s="1"/>
      <c r="Q813" s="1"/>
      <c r="R813" s="1"/>
      <c r="S813" s="3"/>
      <c r="T813" s="3"/>
      <c r="U813" s="4"/>
      <c r="V813" s="4"/>
      <c r="W813" s="4"/>
      <c r="X813" s="4"/>
      <c r="Y813" s="4"/>
      <c r="Z813" s="4"/>
      <c r="AA813" s="4"/>
      <c r="AB813" s="4"/>
    </row>
    <row r="814" spans="1:28">
      <c r="A814" s="1"/>
      <c r="B814" s="1"/>
      <c r="C814" s="1"/>
      <c r="D814" s="1"/>
      <c r="E814" s="1"/>
      <c r="F814" s="2"/>
      <c r="G814" s="2"/>
      <c r="H814" s="2"/>
      <c r="I814" s="2"/>
      <c r="J814" s="2"/>
      <c r="K814" s="1"/>
      <c r="L814" s="1"/>
      <c r="M814" s="1"/>
      <c r="N814" s="1"/>
      <c r="O814" s="1"/>
      <c r="P814" s="1"/>
      <c r="Q814" s="1"/>
      <c r="R814" s="1"/>
      <c r="S814" s="3"/>
      <c r="T814" s="3"/>
      <c r="U814" s="4"/>
      <c r="V814" s="4"/>
      <c r="W814" s="4"/>
      <c r="X814" s="4"/>
      <c r="Y814" s="4"/>
      <c r="Z814" s="4"/>
      <c r="AA814" s="4"/>
      <c r="AB814" s="4"/>
    </row>
    <row r="815" spans="1:28">
      <c r="A815" s="1"/>
      <c r="B815" s="1"/>
      <c r="C815" s="1"/>
      <c r="D815" s="1"/>
      <c r="E815" s="1"/>
      <c r="F815" s="2"/>
      <c r="G815" s="2"/>
      <c r="H815" s="2"/>
      <c r="I815" s="2"/>
      <c r="J815" s="2"/>
      <c r="K815" s="1"/>
      <c r="L815" s="1"/>
      <c r="M815" s="1"/>
      <c r="N815" s="1"/>
      <c r="O815" s="1"/>
      <c r="P815" s="1"/>
      <c r="Q815" s="1"/>
      <c r="R815" s="1"/>
      <c r="S815" s="3"/>
      <c r="T815" s="3"/>
      <c r="U815" s="4"/>
      <c r="V815" s="4"/>
      <c r="W815" s="4"/>
      <c r="X815" s="4"/>
      <c r="Y815" s="4"/>
      <c r="Z815" s="4"/>
      <c r="AA815" s="4"/>
      <c r="AB815" s="4"/>
    </row>
    <row r="816" spans="1:28">
      <c r="A816" s="1"/>
      <c r="B816" s="1"/>
      <c r="C816" s="1"/>
      <c r="D816" s="1"/>
      <c r="E816" s="1"/>
      <c r="F816" s="2"/>
      <c r="G816" s="2"/>
      <c r="H816" s="2"/>
      <c r="I816" s="2"/>
      <c r="J816" s="2"/>
      <c r="K816" s="1"/>
      <c r="L816" s="1"/>
      <c r="M816" s="1"/>
      <c r="N816" s="1"/>
      <c r="O816" s="1"/>
      <c r="P816" s="1"/>
      <c r="Q816" s="1"/>
      <c r="R816" s="1"/>
      <c r="S816" s="3"/>
      <c r="T816" s="3"/>
      <c r="U816" s="4"/>
      <c r="V816" s="4"/>
      <c r="W816" s="4"/>
      <c r="X816" s="4"/>
      <c r="Y816" s="4"/>
      <c r="Z816" s="4"/>
      <c r="AA816" s="4"/>
      <c r="AB816" s="4"/>
    </row>
    <row r="817" spans="1:28">
      <c r="A817" s="1"/>
      <c r="B817" s="1"/>
      <c r="C817" s="1"/>
      <c r="D817" s="1"/>
      <c r="E817" s="1"/>
      <c r="F817" s="2"/>
      <c r="G817" s="2"/>
      <c r="H817" s="2"/>
      <c r="I817" s="2"/>
      <c r="J817" s="2"/>
      <c r="K817" s="1"/>
      <c r="L817" s="1"/>
      <c r="M817" s="1"/>
      <c r="N817" s="1"/>
      <c r="O817" s="1"/>
      <c r="P817" s="1"/>
      <c r="Q817" s="1"/>
      <c r="R817" s="1"/>
      <c r="S817" s="3"/>
      <c r="T817" s="3"/>
      <c r="U817" s="4"/>
      <c r="V817" s="4"/>
      <c r="W817" s="4"/>
      <c r="X817" s="4"/>
      <c r="Y817" s="4"/>
      <c r="Z817" s="4"/>
      <c r="AA817" s="4"/>
      <c r="AB817" s="4"/>
    </row>
    <row r="818" spans="1:28">
      <c r="A818" s="1"/>
      <c r="B818" s="1"/>
      <c r="C818" s="1"/>
      <c r="D818" s="1"/>
      <c r="E818" s="1"/>
      <c r="F818" s="2"/>
      <c r="G818" s="2"/>
      <c r="H818" s="2"/>
      <c r="I818" s="2"/>
      <c r="J818" s="2"/>
      <c r="K818" s="1"/>
      <c r="L818" s="1"/>
      <c r="M818" s="1"/>
      <c r="N818" s="1"/>
      <c r="O818" s="1"/>
      <c r="P818" s="1"/>
      <c r="Q818" s="1"/>
      <c r="R818" s="1"/>
      <c r="S818" s="3"/>
      <c r="T818" s="3"/>
      <c r="U818" s="4"/>
      <c r="V818" s="4"/>
      <c r="W818" s="4"/>
      <c r="X818" s="4"/>
      <c r="Y818" s="4"/>
      <c r="Z818" s="4"/>
      <c r="AA818" s="4"/>
      <c r="AB818" s="4"/>
    </row>
    <row r="819" spans="1:28">
      <c r="A819" s="1"/>
      <c r="B819" s="1"/>
      <c r="C819" s="1"/>
      <c r="D819" s="1"/>
      <c r="E819" s="1"/>
      <c r="F819" s="2"/>
      <c r="G819" s="2"/>
      <c r="H819" s="2"/>
      <c r="I819" s="2"/>
      <c r="J819" s="2"/>
      <c r="K819" s="1"/>
      <c r="L819" s="1"/>
      <c r="M819" s="1"/>
      <c r="N819" s="1"/>
      <c r="O819" s="1"/>
      <c r="P819" s="1"/>
      <c r="Q819" s="1"/>
      <c r="R819" s="1"/>
      <c r="S819" s="3"/>
      <c r="T819" s="3"/>
      <c r="U819" s="4"/>
      <c r="V819" s="4"/>
      <c r="W819" s="4"/>
      <c r="X819" s="4"/>
      <c r="Y819" s="4"/>
      <c r="Z819" s="4"/>
      <c r="AA819" s="4"/>
      <c r="AB819" s="4"/>
    </row>
    <row r="820" spans="1:28">
      <c r="A820" s="1"/>
      <c r="B820" s="1"/>
      <c r="C820" s="1"/>
      <c r="D820" s="1"/>
      <c r="E820" s="1"/>
      <c r="F820" s="2"/>
      <c r="G820" s="2"/>
      <c r="H820" s="2"/>
      <c r="I820" s="2"/>
      <c r="J820" s="2"/>
      <c r="K820" s="1"/>
      <c r="L820" s="1"/>
      <c r="M820" s="1"/>
      <c r="N820" s="1"/>
      <c r="O820" s="1"/>
      <c r="P820" s="1"/>
      <c r="Q820" s="1"/>
      <c r="R820" s="1"/>
      <c r="S820" s="3"/>
      <c r="T820" s="3"/>
      <c r="U820" s="4"/>
      <c r="V820" s="4"/>
      <c r="W820" s="4"/>
      <c r="X820" s="4"/>
      <c r="Y820" s="4"/>
      <c r="Z820" s="4"/>
      <c r="AA820" s="4"/>
      <c r="AB820" s="4"/>
    </row>
    <row r="821" spans="1:28">
      <c r="A821" s="1"/>
      <c r="B821" s="1"/>
      <c r="C821" s="1"/>
      <c r="D821" s="1"/>
      <c r="E821" s="1"/>
      <c r="F821" s="2"/>
      <c r="G821" s="2"/>
      <c r="H821" s="2"/>
      <c r="I821" s="2"/>
      <c r="J821" s="2"/>
      <c r="K821" s="1"/>
      <c r="L821" s="1"/>
      <c r="M821" s="1"/>
      <c r="N821" s="1"/>
      <c r="O821" s="1"/>
      <c r="P821" s="1"/>
      <c r="Q821" s="1"/>
      <c r="R821" s="1"/>
      <c r="S821" s="3"/>
      <c r="T821" s="3"/>
      <c r="U821" s="4"/>
      <c r="V821" s="4"/>
      <c r="W821" s="4"/>
      <c r="X821" s="4"/>
      <c r="Y821" s="4"/>
      <c r="Z821" s="4"/>
      <c r="AA821" s="4"/>
      <c r="AB821" s="4"/>
    </row>
    <row r="822" spans="1:28">
      <c r="A822" s="1"/>
      <c r="B822" s="1"/>
      <c r="C822" s="1"/>
      <c r="D822" s="1"/>
      <c r="E822" s="1"/>
      <c r="F822" s="2"/>
      <c r="G822" s="2"/>
      <c r="H822" s="2"/>
      <c r="I822" s="2"/>
      <c r="J822" s="2"/>
      <c r="K822" s="1"/>
      <c r="L822" s="1"/>
      <c r="M822" s="1"/>
      <c r="N822" s="1"/>
      <c r="O822" s="1"/>
      <c r="P822" s="1"/>
      <c r="Q822" s="1"/>
      <c r="R822" s="1"/>
      <c r="S822" s="3"/>
      <c r="T822" s="3"/>
      <c r="U822" s="4"/>
      <c r="V822" s="4"/>
      <c r="W822" s="4"/>
      <c r="X822" s="4"/>
      <c r="Y822" s="4"/>
      <c r="Z822" s="4"/>
      <c r="AA822" s="4"/>
      <c r="AB822" s="4"/>
    </row>
    <row r="823" spans="1:28">
      <c r="A823" s="1"/>
      <c r="B823" s="1"/>
      <c r="C823" s="1"/>
      <c r="D823" s="1"/>
      <c r="E823" s="1"/>
      <c r="F823" s="2"/>
      <c r="G823" s="2"/>
      <c r="H823" s="2"/>
      <c r="I823" s="2"/>
      <c r="J823" s="2"/>
      <c r="K823" s="1"/>
      <c r="L823" s="1"/>
      <c r="M823" s="1"/>
      <c r="N823" s="1"/>
      <c r="O823" s="1"/>
      <c r="P823" s="1"/>
      <c r="Q823" s="1"/>
      <c r="R823" s="1"/>
      <c r="S823" s="3"/>
      <c r="T823" s="3"/>
      <c r="U823" s="4"/>
      <c r="V823" s="4"/>
      <c r="W823" s="4"/>
      <c r="X823" s="4"/>
      <c r="Y823" s="4"/>
      <c r="Z823" s="4"/>
      <c r="AA823" s="4"/>
      <c r="AB823" s="4"/>
    </row>
    <row r="824" spans="1:28">
      <c r="A824" s="1"/>
      <c r="B824" s="1"/>
      <c r="C824" s="1"/>
      <c r="D824" s="1"/>
      <c r="E824" s="1"/>
      <c r="F824" s="2"/>
      <c r="G824" s="2"/>
      <c r="H824" s="2"/>
      <c r="I824" s="2"/>
      <c r="J824" s="2"/>
      <c r="K824" s="1"/>
      <c r="L824" s="1"/>
      <c r="M824" s="1"/>
      <c r="N824" s="1"/>
      <c r="O824" s="1"/>
      <c r="P824" s="1"/>
      <c r="Q824" s="1"/>
      <c r="R824" s="1"/>
      <c r="S824" s="3"/>
      <c r="T824" s="3"/>
      <c r="U824" s="4"/>
      <c r="V824" s="4"/>
      <c r="W824" s="4"/>
      <c r="X824" s="4"/>
      <c r="Y824" s="4"/>
      <c r="Z824" s="4"/>
      <c r="AA824" s="4"/>
      <c r="AB824" s="4"/>
    </row>
    <row r="825" spans="1:28">
      <c r="A825" s="1"/>
      <c r="B825" s="1"/>
      <c r="C825" s="1"/>
      <c r="D825" s="1"/>
      <c r="E825" s="1"/>
      <c r="F825" s="2"/>
      <c r="G825" s="2"/>
      <c r="H825" s="2"/>
      <c r="I825" s="2"/>
      <c r="J825" s="2"/>
      <c r="K825" s="1"/>
      <c r="L825" s="1"/>
      <c r="M825" s="1"/>
      <c r="N825" s="1"/>
      <c r="O825" s="1"/>
      <c r="P825" s="1"/>
      <c r="Q825" s="1"/>
      <c r="R825" s="1"/>
      <c r="S825" s="3"/>
      <c r="T825" s="3"/>
      <c r="U825" s="4"/>
      <c r="V825" s="4"/>
      <c r="W825" s="4"/>
      <c r="X825" s="4"/>
      <c r="Y825" s="4"/>
      <c r="Z825" s="4"/>
      <c r="AA825" s="4"/>
      <c r="AB825" s="4"/>
    </row>
    <row r="826" spans="1:28">
      <c r="A826" s="1"/>
      <c r="B826" s="1"/>
      <c r="C826" s="1"/>
      <c r="D826" s="1"/>
      <c r="E826" s="1"/>
      <c r="F826" s="2"/>
      <c r="G826" s="2"/>
      <c r="H826" s="2"/>
      <c r="I826" s="2"/>
      <c r="J826" s="2"/>
      <c r="K826" s="1"/>
      <c r="L826" s="1"/>
      <c r="M826" s="1"/>
      <c r="N826" s="1"/>
      <c r="O826" s="1"/>
      <c r="P826" s="1"/>
      <c r="Q826" s="1"/>
      <c r="R826" s="1"/>
      <c r="S826" s="3"/>
      <c r="T826" s="3"/>
      <c r="U826" s="4"/>
      <c r="V826" s="4"/>
      <c r="W826" s="4"/>
      <c r="X826" s="4"/>
      <c r="Y826" s="4"/>
      <c r="Z826" s="4"/>
      <c r="AA826" s="4"/>
      <c r="AB826" s="4"/>
    </row>
    <row r="827" spans="1:28">
      <c r="A827" s="1"/>
      <c r="B827" s="1"/>
      <c r="C827" s="1"/>
      <c r="D827" s="1"/>
      <c r="E827" s="1"/>
      <c r="F827" s="2"/>
      <c r="G827" s="2"/>
      <c r="H827" s="2"/>
      <c r="I827" s="2"/>
      <c r="J827" s="2"/>
      <c r="K827" s="1"/>
      <c r="L827" s="1"/>
      <c r="M827" s="1"/>
      <c r="N827" s="1"/>
      <c r="O827" s="1"/>
      <c r="P827" s="1"/>
      <c r="Q827" s="1"/>
      <c r="R827" s="1"/>
      <c r="S827" s="3"/>
      <c r="T827" s="3"/>
      <c r="U827" s="4"/>
      <c r="V827" s="4"/>
      <c r="W827" s="4"/>
      <c r="X827" s="4"/>
      <c r="Y827" s="4"/>
      <c r="Z827" s="4"/>
      <c r="AA827" s="4"/>
      <c r="AB827" s="4"/>
    </row>
    <row r="828" spans="1:28">
      <c r="A828" s="1"/>
      <c r="B828" s="1"/>
      <c r="C828" s="1"/>
      <c r="D828" s="1"/>
      <c r="E828" s="1"/>
      <c r="F828" s="2"/>
      <c r="G828" s="2"/>
      <c r="H828" s="2"/>
      <c r="I828" s="2"/>
      <c r="J828" s="2"/>
      <c r="K828" s="1"/>
      <c r="L828" s="1"/>
      <c r="M828" s="1"/>
      <c r="N828" s="1"/>
      <c r="O828" s="1"/>
      <c r="P828" s="1"/>
      <c r="Q828" s="1"/>
      <c r="R828" s="1"/>
      <c r="S828" s="3"/>
      <c r="T828" s="3"/>
      <c r="U828" s="4"/>
      <c r="V828" s="4"/>
      <c r="W828" s="4"/>
      <c r="X828" s="4"/>
      <c r="Y828" s="4"/>
      <c r="Z828" s="4"/>
      <c r="AA828" s="4"/>
      <c r="AB828" s="4"/>
    </row>
    <row r="829" spans="1:28">
      <c r="A829" s="1"/>
      <c r="B829" s="1"/>
      <c r="C829" s="1"/>
      <c r="D829" s="1"/>
      <c r="E829" s="1"/>
      <c r="F829" s="2"/>
      <c r="G829" s="2"/>
      <c r="H829" s="2"/>
      <c r="I829" s="2"/>
      <c r="J829" s="2"/>
      <c r="K829" s="1"/>
      <c r="L829" s="1"/>
      <c r="M829" s="1"/>
      <c r="N829" s="1"/>
      <c r="O829" s="1"/>
      <c r="P829" s="1"/>
      <c r="Q829" s="1"/>
      <c r="R829" s="1"/>
      <c r="S829" s="3"/>
      <c r="T829" s="3"/>
      <c r="U829" s="4"/>
      <c r="V829" s="4"/>
      <c r="W829" s="4"/>
      <c r="X829" s="4"/>
      <c r="Y829" s="4"/>
      <c r="Z829" s="4"/>
      <c r="AA829" s="4"/>
      <c r="AB829" s="4"/>
    </row>
    <row r="830" spans="1:28">
      <c r="A830" s="1"/>
      <c r="B830" s="1"/>
      <c r="C830" s="1"/>
      <c r="D830" s="1"/>
      <c r="E830" s="1"/>
      <c r="F830" s="2"/>
      <c r="G830" s="2"/>
      <c r="H830" s="2"/>
      <c r="I830" s="2"/>
      <c r="J830" s="2"/>
      <c r="K830" s="1"/>
      <c r="L830" s="1"/>
      <c r="M830" s="1"/>
      <c r="N830" s="1"/>
      <c r="O830" s="1"/>
      <c r="P830" s="1"/>
      <c r="Q830" s="1"/>
      <c r="R830" s="1"/>
      <c r="S830" s="3"/>
      <c r="T830" s="3"/>
      <c r="U830" s="4"/>
      <c r="V830" s="4"/>
      <c r="W830" s="4"/>
      <c r="X830" s="4"/>
      <c r="Y830" s="4"/>
      <c r="Z830" s="4"/>
      <c r="AA830" s="4"/>
      <c r="AB830" s="4"/>
    </row>
    <row r="831" spans="1:28">
      <c r="A831" s="1"/>
      <c r="B831" s="1"/>
      <c r="C831" s="1"/>
      <c r="D831" s="1"/>
      <c r="E831" s="1"/>
      <c r="F831" s="2"/>
      <c r="G831" s="2"/>
      <c r="H831" s="2"/>
      <c r="I831" s="2"/>
      <c r="J831" s="2"/>
      <c r="K831" s="1"/>
      <c r="L831" s="1"/>
      <c r="M831" s="1"/>
      <c r="N831" s="1"/>
      <c r="O831" s="1"/>
      <c r="P831" s="1"/>
      <c r="Q831" s="1"/>
      <c r="R831" s="1"/>
      <c r="S831" s="3"/>
      <c r="T831" s="3"/>
      <c r="U831" s="4"/>
      <c r="V831" s="4"/>
      <c r="W831" s="4"/>
      <c r="X831" s="4"/>
      <c r="Y831" s="4"/>
      <c r="Z831" s="4"/>
      <c r="AA831" s="4"/>
      <c r="AB831" s="4"/>
    </row>
    <row r="832" spans="1:28">
      <c r="A832" s="1"/>
      <c r="B832" s="1"/>
      <c r="C832" s="1"/>
      <c r="D832" s="1"/>
      <c r="E832" s="1"/>
      <c r="F832" s="2"/>
      <c r="G832" s="2"/>
      <c r="H832" s="2"/>
      <c r="I832" s="2"/>
      <c r="J832" s="2"/>
      <c r="K832" s="1"/>
      <c r="L832" s="1"/>
      <c r="M832" s="1"/>
      <c r="N832" s="1"/>
      <c r="O832" s="1"/>
      <c r="P832" s="1"/>
      <c r="Q832" s="1"/>
      <c r="R832" s="1"/>
      <c r="S832" s="3"/>
      <c r="T832" s="3"/>
      <c r="U832" s="4"/>
      <c r="V832" s="4"/>
      <c r="W832" s="4"/>
      <c r="X832" s="4"/>
      <c r="Y832" s="4"/>
      <c r="Z832" s="4"/>
      <c r="AA832" s="4"/>
      <c r="AB832" s="4"/>
    </row>
    <row r="833" spans="1:28">
      <c r="A833" s="1"/>
      <c r="B833" s="1"/>
      <c r="C833" s="1"/>
      <c r="D833" s="1"/>
      <c r="E833" s="1"/>
      <c r="F833" s="2"/>
      <c r="G833" s="2"/>
      <c r="H833" s="2"/>
      <c r="I833" s="2"/>
      <c r="J833" s="2"/>
      <c r="K833" s="1"/>
      <c r="L833" s="1"/>
      <c r="M833" s="1"/>
      <c r="N833" s="1"/>
      <c r="O833" s="1"/>
      <c r="P833" s="1"/>
      <c r="Q833" s="1"/>
      <c r="R833" s="1"/>
      <c r="S833" s="3"/>
      <c r="T833" s="3"/>
      <c r="U833" s="4"/>
      <c r="V833" s="4"/>
      <c r="W833" s="4"/>
      <c r="X833" s="4"/>
      <c r="Y833" s="4"/>
      <c r="Z833" s="4"/>
      <c r="AA833" s="4"/>
      <c r="AB833" s="4"/>
    </row>
    <row r="834" spans="1:28">
      <c r="A834" s="1"/>
      <c r="B834" s="1"/>
      <c r="C834" s="1"/>
      <c r="D834" s="1"/>
      <c r="E834" s="1"/>
      <c r="F834" s="2"/>
      <c r="G834" s="2"/>
      <c r="H834" s="2"/>
      <c r="I834" s="2"/>
      <c r="J834" s="2"/>
      <c r="K834" s="1"/>
      <c r="L834" s="1"/>
      <c r="M834" s="1"/>
      <c r="N834" s="1"/>
      <c r="O834" s="1"/>
      <c r="P834" s="1"/>
      <c r="Q834" s="1"/>
      <c r="R834" s="1"/>
      <c r="S834" s="3"/>
      <c r="T834" s="3"/>
      <c r="U834" s="4"/>
      <c r="V834" s="4"/>
      <c r="W834" s="4"/>
      <c r="X834" s="4"/>
      <c r="Y834" s="4"/>
      <c r="Z834" s="4"/>
      <c r="AA834" s="4"/>
      <c r="AB834" s="4"/>
    </row>
    <row r="835" spans="1:28">
      <c r="A835" s="1"/>
      <c r="B835" s="1"/>
      <c r="C835" s="1"/>
      <c r="D835" s="1"/>
      <c r="E835" s="1"/>
      <c r="F835" s="2"/>
      <c r="G835" s="2"/>
      <c r="H835" s="2"/>
      <c r="I835" s="2"/>
      <c r="J835" s="2"/>
      <c r="K835" s="1"/>
      <c r="L835" s="1"/>
      <c r="M835" s="1"/>
      <c r="N835" s="1"/>
      <c r="O835" s="1"/>
      <c r="P835" s="1"/>
      <c r="Q835" s="1"/>
      <c r="R835" s="1"/>
      <c r="S835" s="3"/>
      <c r="T835" s="3"/>
      <c r="U835" s="4"/>
      <c r="V835" s="4"/>
      <c r="W835" s="4"/>
      <c r="X835" s="4"/>
      <c r="Y835" s="4"/>
      <c r="Z835" s="4"/>
      <c r="AA835" s="4"/>
      <c r="AB835" s="4"/>
    </row>
    <row r="836" spans="1:28">
      <c r="A836" s="1"/>
      <c r="B836" s="1"/>
      <c r="C836" s="1"/>
      <c r="D836" s="1"/>
      <c r="E836" s="1"/>
      <c r="F836" s="2"/>
      <c r="G836" s="2"/>
      <c r="H836" s="2"/>
      <c r="I836" s="2"/>
      <c r="J836" s="2"/>
      <c r="K836" s="1"/>
      <c r="L836" s="1"/>
      <c r="M836" s="1"/>
      <c r="N836" s="1"/>
      <c r="O836" s="1"/>
      <c r="P836" s="1"/>
      <c r="Q836" s="1"/>
      <c r="R836" s="1"/>
      <c r="S836" s="3"/>
      <c r="T836" s="3"/>
      <c r="U836" s="4"/>
      <c r="V836" s="4"/>
      <c r="W836" s="4"/>
      <c r="X836" s="4"/>
      <c r="Y836" s="4"/>
      <c r="Z836" s="4"/>
      <c r="AA836" s="4"/>
      <c r="AB836" s="4"/>
    </row>
    <row r="837" spans="1:28">
      <c r="A837" s="1"/>
      <c r="B837" s="1"/>
      <c r="C837" s="1"/>
      <c r="D837" s="1"/>
      <c r="E837" s="1"/>
      <c r="F837" s="2"/>
      <c r="G837" s="2"/>
      <c r="H837" s="2"/>
      <c r="I837" s="2"/>
      <c r="J837" s="2"/>
      <c r="K837" s="1"/>
      <c r="L837" s="1"/>
      <c r="M837" s="1"/>
      <c r="N837" s="1"/>
      <c r="O837" s="1"/>
      <c r="P837" s="1"/>
      <c r="Q837" s="1"/>
      <c r="R837" s="1"/>
      <c r="S837" s="3"/>
      <c r="T837" s="3"/>
      <c r="U837" s="4"/>
      <c r="V837" s="4"/>
      <c r="W837" s="4"/>
      <c r="X837" s="4"/>
      <c r="Y837" s="4"/>
      <c r="Z837" s="4"/>
      <c r="AA837" s="4"/>
      <c r="AB837" s="4"/>
    </row>
    <row r="838" spans="1:28">
      <c r="A838" s="1"/>
      <c r="B838" s="1"/>
      <c r="C838" s="1"/>
      <c r="D838" s="1"/>
      <c r="E838" s="1"/>
      <c r="F838" s="2"/>
      <c r="G838" s="2"/>
      <c r="H838" s="2"/>
      <c r="I838" s="2"/>
      <c r="J838" s="2"/>
      <c r="K838" s="1"/>
      <c r="L838" s="1"/>
      <c r="M838" s="1"/>
      <c r="N838" s="1"/>
      <c r="O838" s="1"/>
      <c r="P838" s="1"/>
      <c r="Q838" s="1"/>
      <c r="R838" s="1"/>
      <c r="S838" s="3"/>
      <c r="T838" s="3"/>
      <c r="U838" s="4"/>
      <c r="V838" s="4"/>
      <c r="W838" s="4"/>
      <c r="X838" s="4"/>
      <c r="Y838" s="4"/>
      <c r="Z838" s="4"/>
      <c r="AA838" s="4"/>
      <c r="AB838" s="4"/>
    </row>
    <row r="839" spans="1:28">
      <c r="A839" s="1"/>
      <c r="B839" s="1"/>
      <c r="C839" s="1"/>
      <c r="D839" s="1"/>
      <c r="E839" s="1"/>
      <c r="F839" s="2"/>
      <c r="G839" s="2"/>
      <c r="H839" s="2"/>
      <c r="I839" s="2"/>
      <c r="J839" s="2"/>
      <c r="K839" s="1"/>
      <c r="L839" s="1"/>
      <c r="M839" s="1"/>
      <c r="N839" s="1"/>
      <c r="O839" s="1"/>
      <c r="P839" s="1"/>
      <c r="Q839" s="1"/>
      <c r="R839" s="1"/>
      <c r="S839" s="3"/>
      <c r="T839" s="3"/>
      <c r="U839" s="4"/>
      <c r="V839" s="4"/>
      <c r="W839" s="4"/>
      <c r="X839" s="4"/>
      <c r="Y839" s="4"/>
      <c r="Z839" s="4"/>
      <c r="AA839" s="4"/>
      <c r="AB839" s="4"/>
    </row>
    <row r="840" spans="1:28">
      <c r="A840" s="1"/>
      <c r="B840" s="1"/>
      <c r="C840" s="1"/>
      <c r="D840" s="1"/>
      <c r="E840" s="1"/>
      <c r="F840" s="2"/>
      <c r="G840" s="2"/>
      <c r="H840" s="2"/>
      <c r="I840" s="2"/>
      <c r="J840" s="2"/>
      <c r="K840" s="1"/>
      <c r="L840" s="1"/>
      <c r="M840" s="1"/>
      <c r="N840" s="1"/>
      <c r="O840" s="1"/>
      <c r="P840" s="1"/>
      <c r="Q840" s="1"/>
      <c r="R840" s="1"/>
      <c r="S840" s="3"/>
      <c r="T840" s="3"/>
      <c r="U840" s="4"/>
      <c r="V840" s="4"/>
      <c r="W840" s="4"/>
      <c r="X840" s="4"/>
      <c r="Y840" s="4"/>
      <c r="Z840" s="4"/>
      <c r="AA840" s="4"/>
      <c r="AB840" s="4"/>
    </row>
    <row r="841" spans="1:28">
      <c r="A841" s="1"/>
      <c r="B841" s="1"/>
      <c r="C841" s="1"/>
      <c r="D841" s="1"/>
      <c r="E841" s="1"/>
      <c r="F841" s="2"/>
      <c r="G841" s="2"/>
      <c r="H841" s="2"/>
      <c r="I841" s="2"/>
      <c r="J841" s="2"/>
      <c r="K841" s="1"/>
      <c r="L841" s="1"/>
      <c r="M841" s="1"/>
      <c r="N841" s="1"/>
      <c r="O841" s="1"/>
      <c r="P841" s="1"/>
      <c r="Q841" s="1"/>
      <c r="R841" s="1"/>
      <c r="S841" s="3"/>
      <c r="T841" s="3"/>
      <c r="U841" s="4"/>
      <c r="V841" s="4"/>
      <c r="W841" s="4"/>
      <c r="X841" s="4"/>
      <c r="Y841" s="4"/>
      <c r="Z841" s="4"/>
      <c r="AA841" s="4"/>
      <c r="AB841" s="4"/>
    </row>
    <row r="842" spans="1:28">
      <c r="A842" s="1"/>
      <c r="B842" s="1"/>
      <c r="C842" s="1"/>
      <c r="D842" s="1"/>
      <c r="E842" s="1"/>
      <c r="F842" s="2"/>
      <c r="G842" s="2"/>
      <c r="H842" s="2"/>
      <c r="I842" s="2"/>
      <c r="J842" s="2"/>
      <c r="K842" s="1"/>
      <c r="L842" s="1"/>
      <c r="M842" s="1"/>
      <c r="N842" s="1"/>
      <c r="O842" s="1"/>
      <c r="P842" s="1"/>
      <c r="Q842" s="1"/>
      <c r="R842" s="1"/>
      <c r="S842" s="3"/>
      <c r="T842" s="3"/>
      <c r="U842" s="4"/>
      <c r="V842" s="4"/>
      <c r="W842" s="4"/>
      <c r="X842" s="4"/>
      <c r="Y842" s="4"/>
      <c r="Z842" s="4"/>
      <c r="AA842" s="4"/>
      <c r="AB842" s="4"/>
    </row>
    <row r="843" spans="1:28">
      <c r="A843" s="1"/>
      <c r="B843" s="1"/>
      <c r="C843" s="1"/>
      <c r="D843" s="1"/>
      <c r="E843" s="1"/>
      <c r="F843" s="2"/>
      <c r="G843" s="2"/>
      <c r="H843" s="2"/>
      <c r="I843" s="2"/>
      <c r="J843" s="2"/>
      <c r="K843" s="1"/>
      <c r="L843" s="1"/>
      <c r="M843" s="1"/>
      <c r="N843" s="1"/>
      <c r="O843" s="1"/>
      <c r="P843" s="1"/>
      <c r="Q843" s="1"/>
      <c r="R843" s="1"/>
      <c r="S843" s="3"/>
      <c r="T843" s="3"/>
      <c r="U843" s="4"/>
      <c r="V843" s="4"/>
      <c r="W843" s="4"/>
      <c r="X843" s="4"/>
      <c r="Y843" s="4"/>
      <c r="Z843" s="4"/>
      <c r="AA843" s="4"/>
      <c r="AB843" s="4"/>
    </row>
    <row r="844" spans="1:28">
      <c r="A844" s="1"/>
      <c r="B844" s="1"/>
      <c r="C844" s="1"/>
      <c r="D844" s="1"/>
      <c r="E844" s="1"/>
      <c r="F844" s="2"/>
      <c r="G844" s="2"/>
      <c r="H844" s="2"/>
      <c r="I844" s="2"/>
      <c r="J844" s="2"/>
      <c r="K844" s="1"/>
      <c r="L844" s="1"/>
      <c r="M844" s="1"/>
      <c r="N844" s="1"/>
      <c r="O844" s="1"/>
      <c r="P844" s="1"/>
      <c r="Q844" s="1"/>
      <c r="R844" s="1"/>
      <c r="S844" s="3"/>
      <c r="T844" s="3"/>
      <c r="U844" s="4"/>
      <c r="V844" s="4"/>
      <c r="W844" s="4"/>
      <c r="X844" s="4"/>
      <c r="Y844" s="4"/>
      <c r="Z844" s="4"/>
      <c r="AA844" s="4"/>
      <c r="AB844" s="4"/>
    </row>
    <row r="845" spans="1:28">
      <c r="A845" s="1"/>
      <c r="B845" s="1"/>
      <c r="C845" s="1"/>
      <c r="D845" s="1"/>
      <c r="E845" s="1"/>
      <c r="F845" s="2"/>
      <c r="G845" s="2"/>
      <c r="H845" s="2"/>
      <c r="I845" s="2"/>
      <c r="J845" s="2"/>
      <c r="K845" s="1"/>
      <c r="L845" s="1"/>
      <c r="M845" s="1"/>
      <c r="N845" s="1"/>
      <c r="O845" s="1"/>
      <c r="P845" s="1"/>
      <c r="Q845" s="1"/>
      <c r="R845" s="1"/>
      <c r="S845" s="3"/>
      <c r="T845" s="3"/>
      <c r="U845" s="4"/>
      <c r="V845" s="4"/>
      <c r="W845" s="4"/>
      <c r="X845" s="4"/>
      <c r="Y845" s="4"/>
      <c r="Z845" s="4"/>
      <c r="AA845" s="4"/>
      <c r="AB845" s="4"/>
    </row>
    <row r="846" spans="1:28">
      <c r="A846" s="1"/>
      <c r="B846" s="1"/>
      <c r="C846" s="1"/>
      <c r="D846" s="1"/>
      <c r="E846" s="1"/>
      <c r="F846" s="2"/>
      <c r="G846" s="2"/>
      <c r="H846" s="2"/>
      <c r="I846" s="2"/>
      <c r="J846" s="2"/>
      <c r="K846" s="1"/>
      <c r="L846" s="1"/>
      <c r="M846" s="1"/>
      <c r="N846" s="1"/>
      <c r="O846" s="1"/>
      <c r="P846" s="1"/>
      <c r="Q846" s="1"/>
      <c r="R846" s="1"/>
      <c r="S846" s="3"/>
      <c r="T846" s="3"/>
      <c r="U846" s="4"/>
      <c r="V846" s="4"/>
      <c r="W846" s="4"/>
      <c r="X846" s="4"/>
      <c r="Y846" s="4"/>
      <c r="Z846" s="4"/>
      <c r="AA846" s="4"/>
      <c r="AB846" s="4"/>
    </row>
    <row r="847" spans="1:28">
      <c r="A847" s="1"/>
      <c r="B847" s="1"/>
      <c r="C847" s="1"/>
      <c r="D847" s="1"/>
      <c r="E847" s="1"/>
      <c r="F847" s="2"/>
      <c r="G847" s="2"/>
      <c r="H847" s="2"/>
      <c r="I847" s="2"/>
      <c r="J847" s="2"/>
      <c r="K847" s="1"/>
      <c r="L847" s="1"/>
      <c r="M847" s="1"/>
      <c r="N847" s="1"/>
      <c r="O847" s="1"/>
      <c r="P847" s="1"/>
      <c r="Q847" s="1"/>
      <c r="R847" s="1"/>
      <c r="S847" s="3"/>
      <c r="T847" s="3"/>
      <c r="U847" s="4"/>
      <c r="V847" s="4"/>
      <c r="W847" s="4"/>
      <c r="X847" s="4"/>
      <c r="Y847" s="4"/>
      <c r="Z847" s="4"/>
      <c r="AA847" s="4"/>
      <c r="AB847" s="4"/>
    </row>
    <row r="848" spans="1:28">
      <c r="A848" s="1"/>
      <c r="B848" s="1"/>
      <c r="C848" s="1"/>
      <c r="D848" s="1"/>
      <c r="E848" s="1"/>
      <c r="F848" s="2"/>
      <c r="G848" s="2"/>
      <c r="H848" s="2"/>
      <c r="I848" s="2"/>
      <c r="J848" s="2"/>
      <c r="K848" s="1"/>
      <c r="L848" s="1"/>
      <c r="M848" s="1"/>
      <c r="N848" s="1"/>
      <c r="O848" s="1"/>
      <c r="P848" s="1"/>
      <c r="Q848" s="1"/>
      <c r="R848" s="1"/>
      <c r="S848" s="3"/>
      <c r="T848" s="3"/>
      <c r="U848" s="4"/>
      <c r="V848" s="4"/>
      <c r="W848" s="4"/>
      <c r="X848" s="4"/>
      <c r="Y848" s="4"/>
      <c r="Z848" s="4"/>
      <c r="AA848" s="4"/>
      <c r="AB848" s="4"/>
    </row>
    <row r="849" spans="1:28">
      <c r="A849" s="1"/>
      <c r="B849" s="1"/>
      <c r="C849" s="1"/>
      <c r="D849" s="1"/>
      <c r="E849" s="1"/>
      <c r="F849" s="2"/>
      <c r="G849" s="2"/>
      <c r="H849" s="2"/>
      <c r="I849" s="2"/>
      <c r="J849" s="2"/>
      <c r="K849" s="1"/>
      <c r="L849" s="1"/>
      <c r="M849" s="1"/>
      <c r="N849" s="1"/>
      <c r="O849" s="1"/>
      <c r="P849" s="1"/>
      <c r="Q849" s="1"/>
      <c r="R849" s="1"/>
      <c r="S849" s="3"/>
      <c r="T849" s="3"/>
      <c r="U849" s="4"/>
      <c r="V849" s="4"/>
      <c r="W849" s="4"/>
      <c r="X849" s="4"/>
      <c r="Y849" s="4"/>
      <c r="Z849" s="4"/>
      <c r="AA849" s="4"/>
      <c r="AB849" s="4"/>
    </row>
    <row r="850" spans="1:28">
      <c r="A850" s="1"/>
      <c r="B850" s="1"/>
      <c r="C850" s="1"/>
      <c r="D850" s="1"/>
      <c r="E850" s="1"/>
      <c r="F850" s="2"/>
      <c r="G850" s="2"/>
      <c r="H850" s="2"/>
      <c r="I850" s="2"/>
      <c r="J850" s="2"/>
      <c r="K850" s="1"/>
      <c r="L850" s="1"/>
      <c r="M850" s="1"/>
      <c r="N850" s="1"/>
      <c r="O850" s="1"/>
      <c r="P850" s="1"/>
      <c r="Q850" s="1"/>
      <c r="R850" s="1"/>
      <c r="S850" s="3"/>
      <c r="T850" s="3"/>
      <c r="U850" s="4"/>
      <c r="V850" s="4"/>
      <c r="W850" s="4"/>
      <c r="X850" s="4"/>
      <c r="Y850" s="4"/>
      <c r="Z850" s="4"/>
      <c r="AA850" s="4"/>
      <c r="AB850" s="4"/>
    </row>
    <row r="851" spans="1:28">
      <c r="A851" s="1"/>
      <c r="B851" s="1"/>
      <c r="C851" s="1"/>
      <c r="D851" s="1"/>
      <c r="E851" s="1"/>
      <c r="F851" s="2"/>
      <c r="G851" s="2"/>
      <c r="H851" s="2"/>
      <c r="I851" s="2"/>
      <c r="J851" s="2"/>
      <c r="K851" s="1"/>
      <c r="L851" s="1"/>
      <c r="M851" s="1"/>
      <c r="N851" s="1"/>
      <c r="O851" s="1"/>
      <c r="P851" s="1"/>
      <c r="Q851" s="1"/>
      <c r="R851" s="1"/>
      <c r="S851" s="3"/>
      <c r="T851" s="3"/>
      <c r="U851" s="4"/>
      <c r="V851" s="4"/>
      <c r="W851" s="4"/>
      <c r="X851" s="4"/>
      <c r="Y851" s="4"/>
      <c r="Z851" s="4"/>
      <c r="AA851" s="4"/>
      <c r="AB851" s="4"/>
    </row>
    <row r="852" spans="1:28">
      <c r="A852" s="1"/>
      <c r="B852" s="1"/>
      <c r="C852" s="1"/>
      <c r="D852" s="1"/>
      <c r="E852" s="1"/>
      <c r="F852" s="2"/>
      <c r="G852" s="2"/>
      <c r="H852" s="2"/>
      <c r="I852" s="2"/>
      <c r="J852" s="2"/>
      <c r="K852" s="1"/>
      <c r="L852" s="1"/>
      <c r="M852" s="1"/>
      <c r="N852" s="1"/>
      <c r="O852" s="1"/>
      <c r="P852" s="1"/>
      <c r="Q852" s="1"/>
      <c r="R852" s="1"/>
      <c r="S852" s="3"/>
      <c r="T852" s="3"/>
      <c r="U852" s="4"/>
      <c r="V852" s="4"/>
      <c r="W852" s="4"/>
      <c r="X852" s="4"/>
      <c r="Y852" s="4"/>
      <c r="Z852" s="4"/>
      <c r="AA852" s="4"/>
      <c r="AB852" s="4"/>
    </row>
    <row r="853" spans="1:28">
      <c r="A853" s="1"/>
      <c r="B853" s="1"/>
      <c r="C853" s="1"/>
      <c r="D853" s="1"/>
      <c r="E853" s="1"/>
      <c r="F853" s="2"/>
      <c r="G853" s="2"/>
      <c r="H853" s="2"/>
      <c r="I853" s="2"/>
      <c r="J853" s="2"/>
      <c r="K853" s="1"/>
      <c r="L853" s="1"/>
      <c r="M853" s="1"/>
      <c r="N853" s="1"/>
      <c r="O853" s="1"/>
      <c r="P853" s="1"/>
      <c r="Q853" s="1"/>
      <c r="R853" s="1"/>
      <c r="S853" s="3"/>
      <c r="T853" s="3"/>
      <c r="U853" s="4"/>
      <c r="V853" s="4"/>
      <c r="W853" s="4"/>
      <c r="X853" s="4"/>
      <c r="Y853" s="4"/>
      <c r="Z853" s="4"/>
      <c r="AA853" s="4"/>
      <c r="AB853" s="4"/>
    </row>
    <row r="854" spans="1:28">
      <c r="A854" s="1"/>
      <c r="B854" s="1"/>
      <c r="C854" s="1"/>
      <c r="D854" s="1"/>
      <c r="E854" s="1"/>
      <c r="F854" s="2"/>
      <c r="G854" s="2"/>
      <c r="H854" s="2"/>
      <c r="I854" s="2"/>
      <c r="J854" s="2"/>
      <c r="K854" s="1"/>
      <c r="L854" s="1"/>
      <c r="M854" s="1"/>
      <c r="N854" s="1"/>
      <c r="O854" s="1"/>
      <c r="P854" s="1"/>
      <c r="Q854" s="1"/>
      <c r="R854" s="1"/>
      <c r="S854" s="3"/>
      <c r="T854" s="3"/>
      <c r="U854" s="4"/>
      <c r="V854" s="4"/>
      <c r="W854" s="4"/>
      <c r="X854" s="4"/>
      <c r="Y854" s="4"/>
      <c r="Z854" s="4"/>
      <c r="AA854" s="4"/>
      <c r="AB854" s="4"/>
    </row>
    <row r="855" spans="1:28">
      <c r="A855" s="1"/>
      <c r="B855" s="1"/>
      <c r="C855" s="1"/>
      <c r="D855" s="1"/>
      <c r="E855" s="1"/>
      <c r="F855" s="2"/>
      <c r="G855" s="2"/>
      <c r="H855" s="2"/>
      <c r="I855" s="2"/>
      <c r="J855" s="2"/>
      <c r="K855" s="1"/>
      <c r="L855" s="1"/>
      <c r="M855" s="1"/>
      <c r="N855" s="1"/>
      <c r="O855" s="1"/>
      <c r="P855" s="1"/>
      <c r="Q855" s="1"/>
      <c r="R855" s="1"/>
      <c r="S855" s="3"/>
      <c r="T855" s="3"/>
      <c r="U855" s="4"/>
      <c r="V855" s="4"/>
      <c r="W855" s="4"/>
      <c r="X855" s="4"/>
      <c r="Y855" s="4"/>
      <c r="Z855" s="4"/>
      <c r="AA855" s="4"/>
      <c r="AB855" s="4"/>
    </row>
    <row r="856" spans="1:28">
      <c r="A856" s="1"/>
      <c r="B856" s="1"/>
      <c r="C856" s="1"/>
      <c r="D856" s="1"/>
      <c r="E856" s="1"/>
      <c r="F856" s="2"/>
      <c r="G856" s="2"/>
      <c r="H856" s="2"/>
      <c r="I856" s="2"/>
      <c r="J856" s="2"/>
      <c r="K856" s="1"/>
      <c r="L856" s="1"/>
      <c r="M856" s="1"/>
      <c r="N856" s="1"/>
      <c r="O856" s="1"/>
      <c r="P856" s="1"/>
      <c r="Q856" s="1"/>
      <c r="R856" s="1"/>
      <c r="S856" s="3"/>
      <c r="T856" s="3"/>
      <c r="U856" s="4"/>
      <c r="V856" s="4"/>
      <c r="W856" s="4"/>
      <c r="X856" s="4"/>
      <c r="Y856" s="4"/>
      <c r="Z856" s="4"/>
      <c r="AA856" s="4"/>
      <c r="AB856" s="4"/>
    </row>
    <row r="857" spans="1:28">
      <c r="A857" s="1"/>
      <c r="B857" s="1"/>
      <c r="C857" s="1"/>
      <c r="D857" s="1"/>
      <c r="E857" s="1"/>
      <c r="F857" s="2"/>
      <c r="G857" s="2"/>
      <c r="H857" s="2"/>
      <c r="I857" s="2"/>
      <c r="J857" s="2"/>
      <c r="K857" s="1"/>
      <c r="L857" s="1"/>
      <c r="M857" s="1"/>
      <c r="N857" s="1"/>
      <c r="O857" s="1"/>
      <c r="P857" s="1"/>
      <c r="Q857" s="1"/>
      <c r="R857" s="1"/>
      <c r="S857" s="3"/>
      <c r="T857" s="3"/>
      <c r="U857" s="4"/>
      <c r="V857" s="4"/>
      <c r="W857" s="4"/>
      <c r="X857" s="4"/>
      <c r="Y857" s="4"/>
      <c r="Z857" s="4"/>
      <c r="AA857" s="4"/>
      <c r="AB857" s="4"/>
    </row>
    <row r="858" spans="1:28">
      <c r="A858" s="1"/>
      <c r="B858" s="1"/>
      <c r="C858" s="1"/>
      <c r="D858" s="1"/>
      <c r="E858" s="1"/>
      <c r="F858" s="2"/>
      <c r="G858" s="2"/>
      <c r="H858" s="2"/>
      <c r="I858" s="2"/>
      <c r="J858" s="2"/>
      <c r="K858" s="1"/>
      <c r="L858" s="1"/>
      <c r="M858" s="1"/>
      <c r="N858" s="1"/>
      <c r="O858" s="1"/>
      <c r="P858" s="1"/>
      <c r="Q858" s="1"/>
      <c r="R858" s="1"/>
      <c r="S858" s="3"/>
      <c r="T858" s="3"/>
      <c r="U858" s="4"/>
      <c r="V858" s="4"/>
      <c r="W858" s="4"/>
      <c r="X858" s="4"/>
      <c r="Y858" s="4"/>
      <c r="Z858" s="4"/>
      <c r="AA858" s="4"/>
      <c r="AB858" s="4"/>
    </row>
    <row r="859" spans="1:28">
      <c r="A859" s="1"/>
      <c r="B859" s="1"/>
      <c r="C859" s="1"/>
      <c r="D859" s="1"/>
      <c r="E859" s="1"/>
      <c r="F859" s="2"/>
      <c r="G859" s="2"/>
      <c r="H859" s="2"/>
      <c r="I859" s="2"/>
      <c r="J859" s="2"/>
      <c r="K859" s="1"/>
      <c r="L859" s="1"/>
      <c r="M859" s="1"/>
      <c r="N859" s="1"/>
      <c r="O859" s="1"/>
      <c r="P859" s="1"/>
      <c r="Q859" s="1"/>
      <c r="R859" s="1"/>
      <c r="S859" s="3"/>
      <c r="T859" s="3"/>
      <c r="U859" s="4"/>
      <c r="V859" s="4"/>
      <c r="W859" s="4"/>
      <c r="X859" s="4"/>
      <c r="Y859" s="4"/>
      <c r="Z859" s="4"/>
      <c r="AA859" s="4"/>
      <c r="AB859" s="4"/>
    </row>
    <row r="860" spans="1:28">
      <c r="A860" s="1"/>
      <c r="B860" s="1"/>
      <c r="C860" s="1"/>
      <c r="D860" s="1"/>
      <c r="E860" s="1"/>
      <c r="F860" s="2"/>
      <c r="G860" s="2"/>
      <c r="H860" s="2"/>
      <c r="I860" s="2"/>
      <c r="J860" s="2"/>
      <c r="K860" s="1"/>
      <c r="L860" s="1"/>
      <c r="M860" s="1"/>
      <c r="N860" s="1"/>
      <c r="O860" s="1"/>
      <c r="P860" s="1"/>
      <c r="Q860" s="1"/>
      <c r="R860" s="1"/>
      <c r="S860" s="3"/>
      <c r="T860" s="3"/>
      <c r="U860" s="4"/>
      <c r="V860" s="4"/>
      <c r="W860" s="4"/>
      <c r="X860" s="4"/>
      <c r="Y860" s="4"/>
      <c r="Z860" s="4"/>
      <c r="AA860" s="4"/>
      <c r="AB860" s="4"/>
    </row>
    <row r="861" spans="1:28">
      <c r="A861" s="1"/>
      <c r="B861" s="1"/>
      <c r="C861" s="1"/>
      <c r="D861" s="1"/>
      <c r="E861" s="1"/>
      <c r="F861" s="2"/>
      <c r="G861" s="2"/>
      <c r="H861" s="2"/>
      <c r="I861" s="2"/>
      <c r="J861" s="2"/>
      <c r="K861" s="1"/>
      <c r="L861" s="1"/>
      <c r="M861" s="1"/>
      <c r="N861" s="1"/>
      <c r="O861" s="1"/>
      <c r="P861" s="1"/>
      <c r="Q861" s="1"/>
      <c r="R861" s="1"/>
      <c r="S861" s="3"/>
      <c r="T861" s="3"/>
      <c r="U861" s="4"/>
      <c r="V861" s="4"/>
      <c r="W861" s="4"/>
      <c r="X861" s="4"/>
      <c r="Y861" s="4"/>
      <c r="Z861" s="4"/>
      <c r="AA861" s="4"/>
      <c r="AB861" s="4"/>
    </row>
    <row r="862" spans="1:28">
      <c r="A862" s="1"/>
      <c r="B862" s="1"/>
      <c r="C862" s="1"/>
      <c r="D862" s="1"/>
      <c r="E862" s="1"/>
      <c r="F862" s="2"/>
      <c r="G862" s="2"/>
      <c r="H862" s="2"/>
      <c r="I862" s="2"/>
      <c r="J862" s="2"/>
      <c r="K862" s="1"/>
      <c r="L862" s="1"/>
      <c r="M862" s="1"/>
      <c r="N862" s="1"/>
      <c r="O862" s="1"/>
      <c r="P862" s="1"/>
      <c r="Q862" s="1"/>
      <c r="R862" s="1"/>
      <c r="S862" s="3"/>
      <c r="T862" s="3"/>
      <c r="U862" s="4"/>
      <c r="V862" s="4"/>
      <c r="W862" s="4"/>
      <c r="X862" s="4"/>
      <c r="Y862" s="4"/>
      <c r="Z862" s="4"/>
      <c r="AA862" s="4"/>
      <c r="AB862" s="4"/>
    </row>
    <row r="863" spans="1:28">
      <c r="A863" s="1"/>
      <c r="B863" s="1"/>
      <c r="C863" s="1"/>
      <c r="D863" s="1"/>
      <c r="E863" s="1"/>
      <c r="F863" s="2"/>
      <c r="G863" s="2"/>
      <c r="H863" s="2"/>
      <c r="I863" s="2"/>
      <c r="J863" s="2"/>
      <c r="K863" s="1"/>
      <c r="L863" s="1"/>
      <c r="M863" s="1"/>
      <c r="N863" s="1"/>
      <c r="O863" s="1"/>
      <c r="P863" s="1"/>
      <c r="Q863" s="1"/>
      <c r="R863" s="1"/>
      <c r="S863" s="3"/>
      <c r="T863" s="3"/>
      <c r="U863" s="4"/>
      <c r="V863" s="4"/>
      <c r="W863" s="4"/>
      <c r="X863" s="4"/>
      <c r="Y863" s="4"/>
      <c r="Z863" s="4"/>
      <c r="AA863" s="4"/>
      <c r="AB863" s="4"/>
    </row>
    <row r="864" spans="1:28">
      <c r="A864" s="1"/>
      <c r="B864" s="1"/>
      <c r="C864" s="1"/>
      <c r="D864" s="1"/>
      <c r="E864" s="1"/>
      <c r="F864" s="2"/>
      <c r="G864" s="2"/>
      <c r="H864" s="2"/>
      <c r="I864" s="2"/>
      <c r="J864" s="2"/>
      <c r="K864" s="1"/>
      <c r="L864" s="1"/>
      <c r="M864" s="1"/>
      <c r="N864" s="1"/>
      <c r="O864" s="1"/>
      <c r="P864" s="1"/>
      <c r="Q864" s="1"/>
      <c r="R864" s="1"/>
      <c r="S864" s="3"/>
      <c r="T864" s="3"/>
      <c r="U864" s="4"/>
      <c r="V864" s="4"/>
      <c r="W864" s="4"/>
      <c r="X864" s="4"/>
      <c r="Y864" s="4"/>
      <c r="Z864" s="4"/>
      <c r="AA864" s="4"/>
      <c r="AB864" s="4"/>
    </row>
    <row r="865" spans="1:28">
      <c r="A865" s="1"/>
      <c r="B865" s="1"/>
      <c r="C865" s="1"/>
      <c r="D865" s="1"/>
      <c r="E865" s="1"/>
      <c r="F865" s="2"/>
      <c r="G865" s="2"/>
      <c r="H865" s="2"/>
      <c r="I865" s="2"/>
      <c r="J865" s="2"/>
      <c r="K865" s="1"/>
      <c r="L865" s="1"/>
      <c r="M865" s="1"/>
      <c r="N865" s="1"/>
      <c r="O865" s="1"/>
      <c r="P865" s="1"/>
      <c r="Q865" s="1"/>
      <c r="R865" s="1"/>
      <c r="S865" s="3"/>
      <c r="T865" s="3"/>
      <c r="U865" s="4"/>
      <c r="V865" s="4"/>
      <c r="W865" s="4"/>
      <c r="X865" s="4"/>
      <c r="Y865" s="4"/>
      <c r="Z865" s="4"/>
      <c r="AA865" s="4"/>
      <c r="AB865" s="4"/>
    </row>
    <row r="866" spans="1:28">
      <c r="A866" s="1"/>
      <c r="B866" s="1"/>
      <c r="C866" s="1"/>
      <c r="D866" s="1"/>
      <c r="E866" s="1"/>
      <c r="F866" s="2"/>
      <c r="G866" s="2"/>
      <c r="H866" s="2"/>
      <c r="I866" s="2"/>
      <c r="J866" s="2"/>
      <c r="K866" s="1"/>
      <c r="L866" s="1"/>
      <c r="M866" s="1"/>
      <c r="N866" s="1"/>
      <c r="O866" s="1"/>
      <c r="P866" s="1"/>
      <c r="Q866" s="1"/>
      <c r="R866" s="1"/>
      <c r="S866" s="3"/>
      <c r="T866" s="3"/>
      <c r="U866" s="4"/>
      <c r="V866" s="4"/>
      <c r="W866" s="4"/>
      <c r="X866" s="4"/>
      <c r="Y866" s="4"/>
      <c r="Z866" s="4"/>
      <c r="AA866" s="4"/>
      <c r="AB866" s="4"/>
    </row>
    <row r="867" spans="1:28">
      <c r="A867" s="1"/>
      <c r="B867" s="1"/>
      <c r="C867" s="1"/>
      <c r="D867" s="1"/>
      <c r="E867" s="1"/>
      <c r="F867" s="2"/>
      <c r="G867" s="2"/>
      <c r="H867" s="2"/>
      <c r="I867" s="2"/>
      <c r="J867" s="2"/>
      <c r="K867" s="1"/>
      <c r="L867" s="1"/>
      <c r="M867" s="1"/>
      <c r="N867" s="1"/>
      <c r="O867" s="1"/>
      <c r="P867" s="1"/>
      <c r="Q867" s="1"/>
      <c r="R867" s="1"/>
      <c r="S867" s="3"/>
      <c r="T867" s="3"/>
      <c r="U867" s="4"/>
      <c r="V867" s="4"/>
      <c r="W867" s="4"/>
      <c r="X867" s="4"/>
      <c r="Y867" s="4"/>
      <c r="Z867" s="4"/>
      <c r="AA867" s="4"/>
      <c r="AB867" s="4"/>
    </row>
    <row r="868" spans="1:28">
      <c r="A868" s="1"/>
      <c r="B868" s="1"/>
      <c r="C868" s="1"/>
      <c r="D868" s="1"/>
      <c r="E868" s="1"/>
      <c r="F868" s="2"/>
      <c r="G868" s="2"/>
      <c r="H868" s="2"/>
      <c r="I868" s="2"/>
      <c r="J868" s="2"/>
      <c r="K868" s="1"/>
      <c r="L868" s="1"/>
      <c r="M868" s="1"/>
      <c r="N868" s="1"/>
      <c r="O868" s="1"/>
      <c r="P868" s="1"/>
      <c r="Q868" s="1"/>
      <c r="R868" s="1"/>
      <c r="S868" s="3"/>
      <c r="T868" s="3"/>
      <c r="U868" s="4"/>
      <c r="V868" s="4"/>
      <c r="W868" s="4"/>
      <c r="X868" s="4"/>
      <c r="Y868" s="4"/>
      <c r="Z868" s="4"/>
      <c r="AA868" s="4"/>
      <c r="AB868" s="4"/>
    </row>
    <row r="869" spans="1:28">
      <c r="A869" s="1"/>
      <c r="B869" s="1"/>
      <c r="C869" s="1"/>
      <c r="D869" s="1"/>
      <c r="E869" s="1"/>
      <c r="F869" s="2"/>
      <c r="G869" s="2"/>
      <c r="H869" s="2"/>
      <c r="I869" s="2"/>
      <c r="J869" s="2"/>
      <c r="K869" s="1"/>
      <c r="L869" s="1"/>
      <c r="M869" s="1"/>
      <c r="N869" s="1"/>
      <c r="O869" s="1"/>
      <c r="P869" s="1"/>
      <c r="Q869" s="1"/>
      <c r="R869" s="1"/>
      <c r="S869" s="3"/>
      <c r="T869" s="3"/>
      <c r="U869" s="4"/>
      <c r="V869" s="4"/>
      <c r="W869" s="4"/>
      <c r="X869" s="4"/>
      <c r="Y869" s="4"/>
      <c r="Z869" s="4"/>
      <c r="AA869" s="4"/>
      <c r="AB869" s="4"/>
    </row>
    <row r="870" spans="1:28">
      <c r="A870" s="1"/>
      <c r="B870" s="1"/>
      <c r="C870" s="1"/>
      <c r="D870" s="1"/>
      <c r="E870" s="1"/>
      <c r="F870" s="2"/>
      <c r="G870" s="2"/>
      <c r="H870" s="2"/>
      <c r="I870" s="2"/>
      <c r="J870" s="2"/>
      <c r="K870" s="1"/>
      <c r="L870" s="1"/>
      <c r="M870" s="1"/>
      <c r="N870" s="1"/>
      <c r="O870" s="1"/>
      <c r="P870" s="1"/>
      <c r="Q870" s="1"/>
      <c r="R870" s="1"/>
      <c r="S870" s="3"/>
      <c r="T870" s="3"/>
      <c r="U870" s="4"/>
      <c r="V870" s="4"/>
      <c r="W870" s="4"/>
      <c r="X870" s="4"/>
      <c r="Y870" s="4"/>
      <c r="Z870" s="4"/>
      <c r="AA870" s="4"/>
      <c r="AB870" s="4"/>
    </row>
    <row r="871" spans="1:28">
      <c r="A871" s="1"/>
      <c r="B871" s="1"/>
      <c r="C871" s="1"/>
      <c r="D871" s="1"/>
      <c r="E871" s="1"/>
      <c r="F871" s="2"/>
      <c r="G871" s="2"/>
      <c r="H871" s="2"/>
      <c r="I871" s="2"/>
      <c r="J871" s="2"/>
      <c r="K871" s="1"/>
      <c r="L871" s="1"/>
      <c r="M871" s="1"/>
      <c r="N871" s="1"/>
      <c r="O871" s="1"/>
      <c r="P871" s="1"/>
      <c r="Q871" s="1"/>
      <c r="R871" s="1"/>
      <c r="S871" s="3"/>
      <c r="T871" s="3"/>
      <c r="U871" s="4"/>
      <c r="V871" s="4"/>
      <c r="W871" s="4"/>
      <c r="X871" s="4"/>
      <c r="Y871" s="4"/>
      <c r="Z871" s="4"/>
      <c r="AA871" s="4"/>
      <c r="AB871" s="4"/>
    </row>
    <row r="872" spans="1:28">
      <c r="A872" s="1"/>
      <c r="B872" s="1"/>
      <c r="C872" s="1"/>
      <c r="D872" s="1"/>
      <c r="E872" s="1"/>
      <c r="F872" s="2"/>
      <c r="G872" s="2"/>
      <c r="H872" s="2"/>
      <c r="I872" s="2"/>
      <c r="J872" s="2"/>
      <c r="K872" s="1"/>
      <c r="L872" s="1"/>
      <c r="M872" s="1"/>
      <c r="N872" s="1"/>
      <c r="O872" s="1"/>
      <c r="P872" s="1"/>
      <c r="Q872" s="1"/>
      <c r="R872" s="1"/>
      <c r="S872" s="3"/>
      <c r="T872" s="3"/>
      <c r="U872" s="4"/>
      <c r="V872" s="4"/>
      <c r="W872" s="4"/>
      <c r="X872" s="4"/>
      <c r="Y872" s="4"/>
      <c r="Z872" s="4"/>
      <c r="AA872" s="4"/>
      <c r="AB872" s="4"/>
    </row>
    <row r="873" spans="1:28">
      <c r="A873" s="1"/>
      <c r="B873" s="1"/>
      <c r="C873" s="1"/>
      <c r="D873" s="1"/>
      <c r="E873" s="1"/>
      <c r="F873" s="2"/>
      <c r="G873" s="2"/>
      <c r="H873" s="2"/>
      <c r="I873" s="2"/>
      <c r="J873" s="2"/>
      <c r="K873" s="1"/>
      <c r="L873" s="1"/>
      <c r="M873" s="1"/>
      <c r="N873" s="1"/>
      <c r="O873" s="1"/>
      <c r="P873" s="1"/>
      <c r="Q873" s="1"/>
      <c r="R873" s="1"/>
      <c r="S873" s="3"/>
      <c r="T873" s="3"/>
      <c r="U873" s="4"/>
      <c r="V873" s="4"/>
      <c r="W873" s="4"/>
      <c r="X873" s="4"/>
      <c r="Y873" s="4"/>
      <c r="Z873" s="4"/>
      <c r="AA873" s="4"/>
      <c r="AB873" s="4"/>
    </row>
    <row r="874" spans="1:28">
      <c r="A874" s="1"/>
      <c r="B874" s="1"/>
      <c r="C874" s="1"/>
      <c r="D874" s="1"/>
      <c r="E874" s="1"/>
      <c r="F874" s="2"/>
      <c r="G874" s="2"/>
      <c r="H874" s="2"/>
      <c r="I874" s="2"/>
      <c r="J874" s="2"/>
      <c r="K874" s="1"/>
      <c r="L874" s="1"/>
      <c r="M874" s="1"/>
      <c r="N874" s="1"/>
      <c r="O874" s="1"/>
      <c r="P874" s="1"/>
      <c r="Q874" s="1"/>
      <c r="R874" s="1"/>
      <c r="S874" s="3"/>
      <c r="T874" s="3"/>
      <c r="U874" s="4"/>
      <c r="V874" s="4"/>
      <c r="W874" s="4"/>
      <c r="X874" s="4"/>
      <c r="Y874" s="4"/>
      <c r="Z874" s="4"/>
      <c r="AA874" s="4"/>
      <c r="AB874" s="4"/>
    </row>
    <row r="875" spans="1:28">
      <c r="A875" s="1"/>
      <c r="B875" s="1"/>
      <c r="C875" s="1"/>
      <c r="D875" s="1"/>
      <c r="E875" s="1"/>
      <c r="F875" s="2"/>
      <c r="G875" s="2"/>
      <c r="H875" s="2"/>
      <c r="I875" s="2"/>
      <c r="J875" s="2"/>
      <c r="K875" s="1"/>
      <c r="L875" s="1"/>
      <c r="M875" s="1"/>
      <c r="N875" s="1"/>
      <c r="O875" s="1"/>
      <c r="P875" s="1"/>
      <c r="Q875" s="1"/>
      <c r="R875" s="1"/>
      <c r="S875" s="3"/>
      <c r="T875" s="3"/>
      <c r="U875" s="4"/>
      <c r="V875" s="4"/>
      <c r="W875" s="4"/>
      <c r="X875" s="4"/>
      <c r="Y875" s="4"/>
      <c r="Z875" s="4"/>
      <c r="AA875" s="4"/>
      <c r="AB875" s="4"/>
    </row>
    <row r="876" spans="1:28">
      <c r="A876" s="1"/>
      <c r="B876" s="1"/>
      <c r="C876" s="1"/>
      <c r="D876" s="1"/>
      <c r="E876" s="1"/>
      <c r="F876" s="2"/>
      <c r="G876" s="2"/>
      <c r="H876" s="2"/>
      <c r="I876" s="2"/>
      <c r="J876" s="2"/>
      <c r="K876" s="1"/>
      <c r="L876" s="1"/>
      <c r="M876" s="1"/>
      <c r="N876" s="1"/>
      <c r="O876" s="1"/>
      <c r="P876" s="1"/>
      <c r="Q876" s="1"/>
      <c r="R876" s="1"/>
      <c r="S876" s="3"/>
      <c r="T876" s="3"/>
      <c r="U876" s="4"/>
      <c r="V876" s="4"/>
      <c r="W876" s="4"/>
      <c r="X876" s="4"/>
      <c r="Y876" s="4"/>
      <c r="Z876" s="4"/>
      <c r="AA876" s="4"/>
      <c r="AB876" s="4"/>
    </row>
    <row r="877" spans="1:28">
      <c r="A877" s="1"/>
      <c r="B877" s="1"/>
      <c r="C877" s="1"/>
      <c r="D877" s="1"/>
      <c r="E877" s="1"/>
      <c r="F877" s="2"/>
      <c r="G877" s="2"/>
      <c r="H877" s="2"/>
      <c r="I877" s="2"/>
      <c r="J877" s="2"/>
      <c r="K877" s="1"/>
      <c r="L877" s="1"/>
      <c r="M877" s="1"/>
      <c r="N877" s="1"/>
      <c r="O877" s="1"/>
      <c r="P877" s="1"/>
      <c r="Q877" s="1"/>
      <c r="R877" s="1"/>
      <c r="S877" s="3"/>
      <c r="T877" s="3"/>
      <c r="U877" s="4"/>
      <c r="V877" s="4"/>
      <c r="W877" s="4"/>
      <c r="X877" s="4"/>
      <c r="Y877" s="4"/>
      <c r="Z877" s="4"/>
      <c r="AA877" s="4"/>
      <c r="AB877" s="4"/>
    </row>
    <row r="878" spans="1:28">
      <c r="A878" s="1"/>
      <c r="B878" s="1"/>
      <c r="C878" s="1"/>
      <c r="D878" s="1"/>
      <c r="E878" s="1"/>
      <c r="F878" s="2"/>
      <c r="G878" s="2"/>
      <c r="H878" s="2"/>
      <c r="I878" s="2"/>
      <c r="J878" s="2"/>
      <c r="K878" s="1"/>
      <c r="L878" s="1"/>
      <c r="M878" s="1"/>
      <c r="N878" s="1"/>
      <c r="O878" s="1"/>
      <c r="P878" s="1"/>
      <c r="Q878" s="1"/>
      <c r="R878" s="1"/>
      <c r="S878" s="3"/>
      <c r="T878" s="3"/>
      <c r="U878" s="4"/>
      <c r="V878" s="4"/>
      <c r="W878" s="4"/>
      <c r="X878" s="4"/>
      <c r="Y878" s="4"/>
      <c r="Z878" s="4"/>
      <c r="AA878" s="4"/>
      <c r="AB878" s="4"/>
    </row>
    <row r="879" spans="1:28">
      <c r="A879" s="1"/>
      <c r="B879" s="1"/>
      <c r="C879" s="1"/>
      <c r="D879" s="1"/>
      <c r="E879" s="1"/>
      <c r="F879" s="2"/>
      <c r="G879" s="2"/>
      <c r="H879" s="2"/>
      <c r="I879" s="2"/>
      <c r="J879" s="2"/>
      <c r="K879" s="1"/>
      <c r="L879" s="1"/>
      <c r="M879" s="1"/>
      <c r="N879" s="1"/>
      <c r="O879" s="1"/>
      <c r="P879" s="1"/>
      <c r="Q879" s="1"/>
      <c r="R879" s="1"/>
      <c r="S879" s="3"/>
      <c r="T879" s="3"/>
      <c r="U879" s="4"/>
      <c r="V879" s="4"/>
      <c r="W879" s="4"/>
      <c r="X879" s="4"/>
      <c r="Y879" s="4"/>
      <c r="Z879" s="4"/>
      <c r="AA879" s="4"/>
      <c r="AB879" s="4"/>
    </row>
    <row r="880" spans="1:28">
      <c r="A880" s="1"/>
      <c r="B880" s="1"/>
      <c r="C880" s="1"/>
      <c r="D880" s="1"/>
      <c r="E880" s="1"/>
      <c r="F880" s="2"/>
      <c r="G880" s="2"/>
      <c r="H880" s="2"/>
      <c r="I880" s="2"/>
      <c r="J880" s="2"/>
      <c r="K880" s="1"/>
      <c r="L880" s="1"/>
      <c r="M880" s="1"/>
      <c r="N880" s="1"/>
      <c r="O880" s="1"/>
      <c r="P880" s="1"/>
      <c r="Q880" s="1"/>
      <c r="R880" s="1"/>
      <c r="S880" s="3"/>
      <c r="T880" s="3"/>
      <c r="U880" s="4"/>
      <c r="V880" s="4"/>
      <c r="W880" s="4"/>
      <c r="X880" s="4"/>
      <c r="Y880" s="4"/>
      <c r="Z880" s="4"/>
      <c r="AA880" s="4"/>
      <c r="AB880" s="4"/>
    </row>
    <row r="881" spans="1:28">
      <c r="A881" s="1"/>
      <c r="B881" s="1"/>
      <c r="C881" s="1"/>
      <c r="D881" s="1"/>
      <c r="E881" s="1"/>
      <c r="F881" s="2"/>
      <c r="G881" s="2"/>
      <c r="H881" s="2"/>
      <c r="I881" s="2"/>
      <c r="J881" s="2"/>
      <c r="K881" s="1"/>
      <c r="L881" s="1"/>
      <c r="M881" s="1"/>
      <c r="N881" s="1"/>
      <c r="O881" s="1"/>
      <c r="P881" s="1"/>
      <c r="Q881" s="1"/>
      <c r="R881" s="1"/>
      <c r="S881" s="3"/>
      <c r="T881" s="3"/>
      <c r="U881" s="4"/>
      <c r="V881" s="4"/>
      <c r="W881" s="4"/>
      <c r="X881" s="4"/>
      <c r="Y881" s="4"/>
      <c r="Z881" s="4"/>
      <c r="AA881" s="4"/>
      <c r="AB881" s="4"/>
    </row>
    <row r="882" spans="1:28">
      <c r="A882" s="1"/>
      <c r="B882" s="1"/>
      <c r="C882" s="1"/>
      <c r="D882" s="1"/>
      <c r="E882" s="1"/>
      <c r="F882" s="2"/>
      <c r="G882" s="2"/>
      <c r="H882" s="2"/>
      <c r="I882" s="2"/>
      <c r="J882" s="2"/>
      <c r="K882" s="1"/>
      <c r="L882" s="1"/>
      <c r="M882" s="1"/>
      <c r="N882" s="1"/>
      <c r="O882" s="1"/>
      <c r="P882" s="1"/>
      <c r="Q882" s="1"/>
      <c r="R882" s="1"/>
      <c r="S882" s="3"/>
      <c r="T882" s="3"/>
      <c r="U882" s="4"/>
      <c r="V882" s="4"/>
      <c r="W882" s="4"/>
      <c r="X882" s="4"/>
      <c r="Y882" s="4"/>
      <c r="Z882" s="4"/>
      <c r="AA882" s="4"/>
      <c r="AB882" s="4"/>
    </row>
    <row r="883" spans="1:28">
      <c r="A883" s="1"/>
      <c r="B883" s="1"/>
      <c r="C883" s="1"/>
      <c r="D883" s="1"/>
      <c r="E883" s="1"/>
      <c r="F883" s="2"/>
      <c r="G883" s="2"/>
      <c r="H883" s="2"/>
      <c r="I883" s="2"/>
      <c r="J883" s="2"/>
      <c r="K883" s="1"/>
      <c r="L883" s="1"/>
      <c r="M883" s="1"/>
      <c r="N883" s="1"/>
      <c r="O883" s="1"/>
      <c r="P883" s="1"/>
      <c r="Q883" s="1"/>
      <c r="R883" s="1"/>
      <c r="S883" s="3"/>
      <c r="T883" s="3"/>
      <c r="U883" s="4"/>
      <c r="V883" s="4"/>
      <c r="W883" s="4"/>
      <c r="X883" s="4"/>
      <c r="Y883" s="4"/>
      <c r="Z883" s="4"/>
      <c r="AA883" s="4"/>
      <c r="AB883" s="4"/>
    </row>
    <row r="884" spans="1:28">
      <c r="A884" s="1"/>
      <c r="B884" s="1"/>
      <c r="C884" s="1"/>
      <c r="D884" s="1"/>
      <c r="E884" s="1"/>
      <c r="F884" s="2"/>
      <c r="G884" s="2"/>
      <c r="H884" s="2"/>
      <c r="I884" s="2"/>
      <c r="J884" s="2"/>
      <c r="K884" s="1"/>
      <c r="L884" s="1"/>
      <c r="M884" s="1"/>
      <c r="N884" s="1"/>
      <c r="O884" s="1"/>
      <c r="P884" s="1"/>
      <c r="Q884" s="1"/>
      <c r="R884" s="1"/>
      <c r="S884" s="3"/>
      <c r="T884" s="3"/>
      <c r="U884" s="4"/>
      <c r="V884" s="4"/>
      <c r="W884" s="4"/>
      <c r="X884" s="4"/>
      <c r="Y884" s="4"/>
      <c r="Z884" s="4"/>
      <c r="AA884" s="4"/>
      <c r="AB884" s="4"/>
    </row>
    <row r="885" spans="1:28">
      <c r="A885" s="1"/>
      <c r="B885" s="1"/>
      <c r="C885" s="1"/>
      <c r="D885" s="1"/>
      <c r="E885" s="1"/>
      <c r="F885" s="2"/>
      <c r="G885" s="2"/>
      <c r="H885" s="2"/>
      <c r="I885" s="2"/>
      <c r="J885" s="2"/>
      <c r="K885" s="1"/>
      <c r="L885" s="1"/>
      <c r="M885" s="1"/>
      <c r="N885" s="1"/>
      <c r="O885" s="1"/>
      <c r="P885" s="1"/>
      <c r="Q885" s="1"/>
      <c r="R885" s="1"/>
      <c r="S885" s="3"/>
      <c r="T885" s="3"/>
      <c r="U885" s="4"/>
      <c r="V885" s="4"/>
      <c r="W885" s="4"/>
      <c r="X885" s="4"/>
      <c r="Y885" s="4"/>
      <c r="Z885" s="4"/>
      <c r="AA885" s="4"/>
      <c r="AB885" s="4"/>
    </row>
    <row r="886" spans="1:28">
      <c r="A886" s="1"/>
      <c r="B886" s="1"/>
      <c r="C886" s="1"/>
      <c r="D886" s="1"/>
      <c r="E886" s="1"/>
      <c r="F886" s="2"/>
      <c r="G886" s="2"/>
      <c r="H886" s="2"/>
      <c r="I886" s="2"/>
      <c r="J886" s="2"/>
      <c r="K886" s="1"/>
      <c r="L886" s="1"/>
      <c r="M886" s="1"/>
      <c r="N886" s="1"/>
      <c r="O886" s="1"/>
      <c r="P886" s="1"/>
      <c r="Q886" s="1"/>
      <c r="R886" s="1"/>
      <c r="S886" s="3"/>
      <c r="T886" s="3"/>
      <c r="U886" s="4"/>
      <c r="V886" s="4"/>
      <c r="W886" s="4"/>
      <c r="X886" s="4"/>
      <c r="Y886" s="4"/>
      <c r="Z886" s="4"/>
      <c r="AA886" s="4"/>
      <c r="AB886" s="4"/>
    </row>
    <row r="887" spans="1:28">
      <c r="A887" s="1"/>
      <c r="B887" s="1"/>
      <c r="C887" s="1"/>
      <c r="D887" s="1"/>
      <c r="E887" s="1"/>
      <c r="F887" s="2"/>
      <c r="G887" s="2"/>
      <c r="H887" s="2"/>
      <c r="I887" s="2"/>
      <c r="J887" s="2"/>
      <c r="K887" s="1"/>
      <c r="L887" s="1"/>
      <c r="M887" s="1"/>
      <c r="N887" s="1"/>
      <c r="O887" s="1"/>
      <c r="P887" s="1"/>
      <c r="Q887" s="1"/>
      <c r="R887" s="1"/>
      <c r="S887" s="3"/>
      <c r="T887" s="3"/>
      <c r="U887" s="4"/>
      <c r="V887" s="4"/>
      <c r="W887" s="4"/>
      <c r="X887" s="4"/>
      <c r="Y887" s="4"/>
      <c r="Z887" s="4"/>
      <c r="AA887" s="4"/>
      <c r="AB887" s="4"/>
    </row>
    <row r="888" spans="1:28">
      <c r="A888" s="1"/>
      <c r="B888" s="1"/>
      <c r="C888" s="1"/>
      <c r="D888" s="1"/>
      <c r="E888" s="1"/>
      <c r="F888" s="2"/>
      <c r="G888" s="2"/>
      <c r="H888" s="2"/>
      <c r="I888" s="2"/>
      <c r="J888" s="2"/>
      <c r="K888" s="1"/>
      <c r="L888" s="1"/>
      <c r="M888" s="1"/>
      <c r="N888" s="1"/>
      <c r="O888" s="1"/>
      <c r="P888" s="1"/>
      <c r="Q888" s="1"/>
      <c r="R888" s="1"/>
      <c r="S888" s="3"/>
      <c r="T888" s="3"/>
      <c r="U888" s="4"/>
      <c r="V888" s="4"/>
      <c r="W888" s="4"/>
      <c r="X888" s="4"/>
      <c r="Y888" s="4"/>
      <c r="Z888" s="4"/>
      <c r="AA888" s="4"/>
      <c r="AB888" s="4"/>
    </row>
    <row r="889" spans="1:28">
      <c r="A889" s="1"/>
      <c r="B889" s="1"/>
      <c r="C889" s="1"/>
      <c r="D889" s="1"/>
      <c r="E889" s="1"/>
      <c r="F889" s="2"/>
      <c r="G889" s="2"/>
      <c r="H889" s="2"/>
      <c r="I889" s="2"/>
      <c r="J889" s="2"/>
      <c r="K889" s="1"/>
      <c r="L889" s="1"/>
      <c r="M889" s="1"/>
      <c r="N889" s="1"/>
      <c r="O889" s="1"/>
      <c r="P889" s="1"/>
      <c r="Q889" s="1"/>
      <c r="R889" s="1"/>
      <c r="S889" s="3"/>
      <c r="T889" s="3"/>
      <c r="U889" s="4"/>
      <c r="V889" s="4"/>
      <c r="W889" s="4"/>
      <c r="X889" s="4"/>
      <c r="Y889" s="4"/>
      <c r="Z889" s="4"/>
      <c r="AA889" s="4"/>
      <c r="AB889" s="4"/>
    </row>
    <row r="890" spans="1:28">
      <c r="A890" s="1"/>
      <c r="B890" s="1"/>
      <c r="C890" s="1"/>
      <c r="D890" s="1"/>
      <c r="E890" s="1"/>
      <c r="F890" s="2"/>
      <c r="G890" s="2"/>
      <c r="H890" s="2"/>
      <c r="I890" s="2"/>
      <c r="J890" s="2"/>
      <c r="K890" s="1"/>
      <c r="L890" s="1"/>
      <c r="M890" s="1"/>
      <c r="N890" s="1"/>
      <c r="O890" s="1"/>
      <c r="P890" s="1"/>
      <c r="Q890" s="1"/>
      <c r="R890" s="1"/>
      <c r="S890" s="3"/>
      <c r="T890" s="3"/>
      <c r="U890" s="4"/>
      <c r="V890" s="4"/>
      <c r="W890" s="4"/>
      <c r="X890" s="4"/>
      <c r="Y890" s="4"/>
      <c r="Z890" s="4"/>
      <c r="AA890" s="4"/>
      <c r="AB890" s="4"/>
    </row>
    <row r="891" spans="1:28">
      <c r="A891" s="1"/>
      <c r="B891" s="1"/>
      <c r="C891" s="1"/>
      <c r="D891" s="1"/>
      <c r="E891" s="1"/>
      <c r="F891" s="2"/>
      <c r="G891" s="2"/>
      <c r="H891" s="2"/>
      <c r="I891" s="2"/>
      <c r="J891" s="2"/>
      <c r="K891" s="1"/>
      <c r="L891" s="1"/>
      <c r="M891" s="1"/>
      <c r="N891" s="1"/>
      <c r="O891" s="1"/>
      <c r="P891" s="1"/>
      <c r="Q891" s="1"/>
      <c r="R891" s="1"/>
      <c r="S891" s="3"/>
      <c r="T891" s="3"/>
      <c r="U891" s="4"/>
      <c r="V891" s="4"/>
      <c r="W891" s="4"/>
      <c r="X891" s="4"/>
      <c r="Y891" s="4"/>
      <c r="Z891" s="4"/>
      <c r="AA891" s="4"/>
      <c r="AB891" s="4"/>
    </row>
    <row r="892" spans="1:28">
      <c r="A892" s="1"/>
      <c r="B892" s="1"/>
      <c r="C892" s="1"/>
      <c r="D892" s="1"/>
      <c r="E892" s="1"/>
      <c r="F892" s="2"/>
      <c r="G892" s="2"/>
      <c r="H892" s="2"/>
      <c r="I892" s="2"/>
      <c r="J892" s="2"/>
      <c r="K892" s="1"/>
      <c r="L892" s="1"/>
      <c r="M892" s="1"/>
      <c r="N892" s="1"/>
      <c r="O892" s="1"/>
      <c r="P892" s="1"/>
      <c r="Q892" s="1"/>
      <c r="R892" s="1"/>
      <c r="S892" s="3"/>
      <c r="T892" s="3"/>
      <c r="U892" s="4"/>
      <c r="V892" s="4"/>
      <c r="W892" s="4"/>
      <c r="X892" s="4"/>
      <c r="Y892" s="4"/>
      <c r="Z892" s="4"/>
      <c r="AA892" s="4"/>
      <c r="AB892" s="4"/>
    </row>
    <row r="893" spans="1:28">
      <c r="A893" s="1"/>
      <c r="B893" s="1"/>
      <c r="C893" s="1"/>
      <c r="D893" s="1"/>
      <c r="E893" s="1"/>
      <c r="F893" s="2"/>
      <c r="G893" s="2"/>
      <c r="H893" s="2"/>
      <c r="I893" s="2"/>
      <c r="J893" s="2"/>
      <c r="K893" s="1"/>
      <c r="L893" s="1"/>
      <c r="M893" s="1"/>
      <c r="N893" s="1"/>
      <c r="O893" s="1"/>
      <c r="P893" s="1"/>
      <c r="Q893" s="1"/>
      <c r="R893" s="1"/>
      <c r="S893" s="3"/>
      <c r="T893" s="3"/>
      <c r="U893" s="4"/>
      <c r="V893" s="4"/>
      <c r="W893" s="4"/>
      <c r="X893" s="4"/>
      <c r="Y893" s="4"/>
      <c r="Z893" s="4"/>
      <c r="AA893" s="4"/>
      <c r="AB893" s="4"/>
    </row>
    <row r="894" spans="1:28">
      <c r="A894" s="1"/>
      <c r="B894" s="1"/>
      <c r="C894" s="1"/>
      <c r="D894" s="1"/>
      <c r="E894" s="1"/>
      <c r="F894" s="2"/>
      <c r="G894" s="2"/>
      <c r="H894" s="2"/>
      <c r="I894" s="2"/>
      <c r="J894" s="2"/>
      <c r="K894" s="1"/>
      <c r="L894" s="1"/>
      <c r="M894" s="1"/>
      <c r="N894" s="1"/>
      <c r="O894" s="1"/>
      <c r="P894" s="1"/>
      <c r="Q894" s="1"/>
      <c r="R894" s="1"/>
      <c r="S894" s="3"/>
      <c r="T894" s="3"/>
      <c r="U894" s="4"/>
      <c r="V894" s="4"/>
      <c r="W894" s="4"/>
      <c r="X894" s="4"/>
      <c r="Y894" s="4"/>
      <c r="Z894" s="4"/>
      <c r="AA894" s="4"/>
      <c r="AB894" s="4"/>
    </row>
    <row r="895" spans="1:28">
      <c r="A895" s="1"/>
      <c r="B895" s="1"/>
      <c r="C895" s="1"/>
      <c r="D895" s="1"/>
      <c r="E895" s="1"/>
      <c r="F895" s="2"/>
      <c r="G895" s="2"/>
      <c r="H895" s="2"/>
      <c r="I895" s="2"/>
      <c r="J895" s="2"/>
      <c r="K895" s="1"/>
      <c r="L895" s="1"/>
      <c r="M895" s="1"/>
      <c r="N895" s="1"/>
      <c r="O895" s="1"/>
      <c r="P895" s="1"/>
      <c r="Q895" s="1"/>
      <c r="R895" s="1"/>
      <c r="S895" s="3"/>
      <c r="T895" s="3"/>
      <c r="U895" s="4"/>
      <c r="V895" s="4"/>
      <c r="W895" s="4"/>
      <c r="X895" s="4"/>
      <c r="Y895" s="4"/>
      <c r="Z895" s="4"/>
      <c r="AA895" s="4"/>
      <c r="AB895" s="4"/>
    </row>
    <row r="896" spans="1:28">
      <c r="A896" s="1"/>
      <c r="B896" s="1"/>
      <c r="C896" s="1"/>
      <c r="D896" s="1"/>
      <c r="E896" s="1"/>
      <c r="F896" s="2"/>
      <c r="G896" s="2"/>
      <c r="H896" s="2"/>
      <c r="I896" s="2"/>
      <c r="J896" s="2"/>
      <c r="K896" s="1"/>
      <c r="L896" s="1"/>
      <c r="M896" s="1"/>
      <c r="N896" s="1"/>
      <c r="O896" s="1"/>
      <c r="P896" s="1"/>
      <c r="Q896" s="1"/>
      <c r="R896" s="1"/>
      <c r="S896" s="3"/>
      <c r="T896" s="3"/>
      <c r="U896" s="4"/>
      <c r="V896" s="4"/>
      <c r="W896" s="4"/>
      <c r="X896" s="4"/>
      <c r="Y896" s="4"/>
      <c r="Z896" s="4"/>
      <c r="AA896" s="4"/>
      <c r="AB896" s="4"/>
    </row>
    <row r="897" spans="1:28">
      <c r="A897" s="1"/>
      <c r="B897" s="1"/>
      <c r="C897" s="1"/>
      <c r="D897" s="1"/>
      <c r="E897" s="1"/>
      <c r="F897" s="2"/>
      <c r="G897" s="2"/>
      <c r="H897" s="2"/>
      <c r="I897" s="2"/>
      <c r="J897" s="2"/>
      <c r="K897" s="1"/>
      <c r="L897" s="1"/>
      <c r="M897" s="1"/>
      <c r="N897" s="1"/>
      <c r="O897" s="1"/>
      <c r="P897" s="1"/>
      <c r="Q897" s="1"/>
      <c r="R897" s="1"/>
      <c r="S897" s="3"/>
      <c r="T897" s="3"/>
      <c r="U897" s="4"/>
      <c r="V897" s="4"/>
      <c r="W897" s="4"/>
      <c r="X897" s="4"/>
      <c r="Y897" s="4"/>
      <c r="Z897" s="4"/>
      <c r="AA897" s="4"/>
      <c r="AB897" s="4"/>
    </row>
    <row r="898" spans="1:28">
      <c r="A898" s="1"/>
      <c r="B898" s="1"/>
      <c r="C898" s="1"/>
      <c r="D898" s="1"/>
      <c r="E898" s="1"/>
      <c r="F898" s="2"/>
      <c r="G898" s="2"/>
      <c r="H898" s="2"/>
      <c r="I898" s="2"/>
      <c r="J898" s="2"/>
      <c r="K898" s="1"/>
      <c r="L898" s="1"/>
      <c r="M898" s="1"/>
      <c r="N898" s="1"/>
      <c r="O898" s="1"/>
      <c r="P898" s="1"/>
      <c r="Q898" s="1"/>
      <c r="R898" s="1"/>
      <c r="S898" s="3"/>
      <c r="T898" s="3"/>
      <c r="U898" s="4"/>
      <c r="V898" s="4"/>
      <c r="W898" s="4"/>
      <c r="X898" s="4"/>
      <c r="Y898" s="4"/>
      <c r="Z898" s="4"/>
      <c r="AA898" s="4"/>
      <c r="AB898" s="4"/>
    </row>
    <row r="899" spans="1:28">
      <c r="A899" s="1"/>
      <c r="B899" s="1"/>
      <c r="C899" s="1"/>
      <c r="D899" s="1"/>
      <c r="E899" s="1"/>
      <c r="F899" s="2"/>
      <c r="G899" s="2"/>
      <c r="H899" s="2"/>
      <c r="I899" s="2"/>
      <c r="J899" s="2"/>
      <c r="K899" s="1"/>
      <c r="L899" s="1"/>
      <c r="M899" s="1"/>
      <c r="N899" s="1"/>
      <c r="O899" s="1"/>
      <c r="P899" s="1"/>
      <c r="Q899" s="1"/>
      <c r="R899" s="1"/>
      <c r="S899" s="3"/>
      <c r="T899" s="3"/>
      <c r="U899" s="4"/>
      <c r="V899" s="4"/>
      <c r="W899" s="4"/>
      <c r="X899" s="4"/>
      <c r="Y899" s="4"/>
      <c r="Z899" s="4"/>
      <c r="AA899" s="4"/>
      <c r="AB899" s="4"/>
    </row>
    <row r="900" spans="1:28">
      <c r="A900" s="1"/>
      <c r="B900" s="1"/>
      <c r="C900" s="1"/>
      <c r="D900" s="1"/>
      <c r="E900" s="1"/>
      <c r="F900" s="2"/>
      <c r="G900" s="2"/>
      <c r="H900" s="2"/>
      <c r="I900" s="2"/>
      <c r="J900" s="2"/>
      <c r="K900" s="1"/>
      <c r="L900" s="1"/>
      <c r="M900" s="1"/>
      <c r="N900" s="1"/>
      <c r="O900" s="1"/>
      <c r="P900" s="1"/>
      <c r="Q900" s="1"/>
      <c r="R900" s="1"/>
      <c r="S900" s="3"/>
      <c r="T900" s="3"/>
      <c r="U900" s="4"/>
      <c r="V900" s="4"/>
      <c r="W900" s="4"/>
      <c r="X900" s="4"/>
      <c r="Y900" s="4"/>
      <c r="Z900" s="4"/>
      <c r="AA900" s="4"/>
      <c r="AB900" s="4"/>
    </row>
    <row r="901" spans="1:28">
      <c r="A901" s="1"/>
      <c r="B901" s="1"/>
      <c r="C901" s="1"/>
      <c r="D901" s="1"/>
      <c r="E901" s="1"/>
      <c r="F901" s="2"/>
      <c r="G901" s="2"/>
      <c r="H901" s="2"/>
      <c r="I901" s="2"/>
      <c r="J901" s="2"/>
      <c r="K901" s="1"/>
      <c r="L901" s="1"/>
      <c r="M901" s="1"/>
      <c r="N901" s="1"/>
      <c r="O901" s="1"/>
      <c r="P901" s="1"/>
      <c r="Q901" s="1"/>
      <c r="R901" s="1"/>
      <c r="S901" s="3"/>
      <c r="T901" s="3"/>
      <c r="U901" s="4"/>
      <c r="V901" s="4"/>
      <c r="W901" s="4"/>
      <c r="X901" s="4"/>
      <c r="Y901" s="4"/>
      <c r="Z901" s="4"/>
      <c r="AA901" s="4"/>
      <c r="AB901" s="4"/>
    </row>
    <row r="902" spans="1:28">
      <c r="A902" s="1"/>
      <c r="B902" s="1"/>
      <c r="C902" s="1"/>
      <c r="D902" s="1"/>
      <c r="E902" s="1"/>
      <c r="F902" s="2"/>
      <c r="G902" s="2"/>
      <c r="H902" s="2"/>
      <c r="I902" s="2"/>
      <c r="J902" s="2"/>
      <c r="K902" s="1"/>
      <c r="L902" s="1"/>
      <c r="M902" s="1"/>
      <c r="N902" s="1"/>
      <c r="O902" s="1"/>
      <c r="P902" s="1"/>
      <c r="Q902" s="1"/>
      <c r="R902" s="1"/>
      <c r="S902" s="3"/>
      <c r="T902" s="3"/>
      <c r="U902" s="4"/>
      <c r="V902" s="4"/>
      <c r="W902" s="4"/>
      <c r="X902" s="4"/>
      <c r="Y902" s="4"/>
      <c r="Z902" s="4"/>
      <c r="AA902" s="4"/>
      <c r="AB902" s="4"/>
    </row>
    <row r="903" spans="1:28">
      <c r="A903" s="1"/>
      <c r="B903" s="1"/>
      <c r="C903" s="1"/>
      <c r="D903" s="1"/>
      <c r="E903" s="1"/>
      <c r="F903" s="2"/>
      <c r="G903" s="2"/>
      <c r="H903" s="2"/>
      <c r="I903" s="2"/>
      <c r="J903" s="2"/>
      <c r="K903" s="1"/>
      <c r="L903" s="1"/>
      <c r="M903" s="1"/>
      <c r="N903" s="1"/>
      <c r="O903" s="1"/>
      <c r="P903" s="1"/>
      <c r="Q903" s="1"/>
      <c r="R903" s="1"/>
      <c r="S903" s="3"/>
      <c r="T903" s="3"/>
      <c r="U903" s="4"/>
      <c r="V903" s="4"/>
      <c r="W903" s="4"/>
      <c r="X903" s="4"/>
      <c r="Y903" s="4"/>
      <c r="Z903" s="4"/>
      <c r="AA903" s="4"/>
      <c r="AB903" s="4"/>
    </row>
    <row r="904" spans="1:28">
      <c r="A904" s="1"/>
      <c r="B904" s="1"/>
      <c r="C904" s="1"/>
      <c r="D904" s="1"/>
      <c r="E904" s="1"/>
      <c r="F904" s="2"/>
      <c r="G904" s="2"/>
      <c r="H904" s="2"/>
      <c r="I904" s="2"/>
      <c r="J904" s="2"/>
      <c r="K904" s="1"/>
      <c r="L904" s="1"/>
      <c r="M904" s="1"/>
      <c r="N904" s="1"/>
      <c r="O904" s="1"/>
      <c r="P904" s="1"/>
      <c r="Q904" s="1"/>
      <c r="R904" s="1"/>
      <c r="S904" s="3"/>
      <c r="T904" s="3"/>
      <c r="U904" s="4"/>
      <c r="V904" s="4"/>
      <c r="W904" s="4"/>
      <c r="X904" s="4"/>
      <c r="Y904" s="4"/>
      <c r="Z904" s="4"/>
      <c r="AA904" s="4"/>
      <c r="AB904" s="4"/>
    </row>
    <row r="905" spans="1:28">
      <c r="A905" s="1"/>
      <c r="B905" s="1"/>
      <c r="C905" s="1"/>
      <c r="D905" s="1"/>
      <c r="E905" s="1"/>
      <c r="F905" s="2"/>
      <c r="G905" s="2"/>
      <c r="H905" s="2"/>
      <c r="I905" s="2"/>
      <c r="J905" s="2"/>
      <c r="K905" s="1"/>
      <c r="L905" s="1"/>
      <c r="M905" s="1"/>
      <c r="N905" s="1"/>
      <c r="O905" s="1"/>
      <c r="P905" s="1"/>
      <c r="Q905" s="1"/>
      <c r="R905" s="1"/>
      <c r="S905" s="3"/>
      <c r="T905" s="3"/>
      <c r="U905" s="4"/>
      <c r="V905" s="4"/>
      <c r="W905" s="4"/>
      <c r="X905" s="4"/>
      <c r="Y905" s="4"/>
      <c r="Z905" s="4"/>
      <c r="AA905" s="4"/>
      <c r="AB905" s="4"/>
    </row>
    <row r="906" spans="1:28">
      <c r="A906" s="1"/>
      <c r="B906" s="1"/>
      <c r="C906" s="1"/>
      <c r="D906" s="1"/>
      <c r="E906" s="1"/>
      <c r="F906" s="2"/>
      <c r="G906" s="2"/>
      <c r="H906" s="2"/>
      <c r="I906" s="2"/>
      <c r="J906" s="2"/>
      <c r="K906" s="1"/>
      <c r="L906" s="1"/>
      <c r="M906" s="1"/>
      <c r="N906" s="1"/>
      <c r="O906" s="1"/>
      <c r="P906" s="1"/>
      <c r="Q906" s="1"/>
      <c r="R906" s="1"/>
      <c r="S906" s="3"/>
      <c r="T906" s="3"/>
      <c r="U906" s="4"/>
      <c r="V906" s="4"/>
      <c r="W906" s="4"/>
      <c r="X906" s="4"/>
      <c r="Y906" s="4"/>
      <c r="Z906" s="4"/>
      <c r="AA906" s="4"/>
      <c r="AB906" s="4"/>
    </row>
    <row r="907" spans="1:28">
      <c r="A907" s="1"/>
      <c r="B907" s="1"/>
      <c r="C907" s="1"/>
      <c r="D907" s="1"/>
      <c r="E907" s="1"/>
      <c r="F907" s="2"/>
      <c r="G907" s="2"/>
      <c r="H907" s="2"/>
      <c r="I907" s="2"/>
      <c r="J907" s="2"/>
      <c r="K907" s="1"/>
      <c r="L907" s="1"/>
      <c r="M907" s="1"/>
      <c r="N907" s="1"/>
      <c r="O907" s="1"/>
      <c r="P907" s="1"/>
      <c r="Q907" s="1"/>
      <c r="R907" s="1"/>
      <c r="S907" s="3"/>
      <c r="T907" s="3"/>
      <c r="U907" s="4"/>
      <c r="V907" s="4"/>
      <c r="W907" s="4"/>
      <c r="X907" s="4"/>
      <c r="Y907" s="4"/>
      <c r="Z907" s="4"/>
      <c r="AA907" s="4"/>
      <c r="AB907" s="4"/>
    </row>
    <row r="908" spans="1:28">
      <c r="A908" s="1"/>
      <c r="B908" s="1"/>
      <c r="C908" s="1"/>
      <c r="D908" s="1"/>
      <c r="E908" s="1"/>
      <c r="F908" s="2"/>
      <c r="G908" s="2"/>
      <c r="H908" s="2"/>
      <c r="I908" s="2"/>
      <c r="J908" s="2"/>
      <c r="K908" s="1"/>
      <c r="L908" s="1"/>
      <c r="M908" s="1"/>
      <c r="N908" s="1"/>
      <c r="O908" s="1"/>
      <c r="P908" s="1"/>
      <c r="Q908" s="1"/>
      <c r="R908" s="1"/>
      <c r="S908" s="3"/>
      <c r="T908" s="3"/>
      <c r="U908" s="4"/>
      <c r="V908" s="4"/>
      <c r="W908" s="4"/>
      <c r="X908" s="4"/>
      <c r="Y908" s="4"/>
      <c r="Z908" s="4"/>
      <c r="AA908" s="4"/>
      <c r="AB908" s="4"/>
    </row>
    <row r="909" spans="1:28">
      <c r="A909" s="1"/>
      <c r="B909" s="1"/>
      <c r="C909" s="1"/>
      <c r="D909" s="1"/>
      <c r="E909" s="1"/>
      <c r="F909" s="2"/>
      <c r="G909" s="2"/>
      <c r="H909" s="2"/>
      <c r="I909" s="2"/>
      <c r="J909" s="2"/>
      <c r="K909" s="1"/>
      <c r="L909" s="1"/>
      <c r="M909" s="1"/>
      <c r="N909" s="1"/>
      <c r="O909" s="1"/>
      <c r="P909" s="1"/>
      <c r="Q909" s="1"/>
      <c r="R909" s="1"/>
      <c r="S909" s="3"/>
      <c r="T909" s="3"/>
      <c r="U909" s="4"/>
      <c r="V909" s="4"/>
      <c r="W909" s="4"/>
      <c r="X909" s="4"/>
      <c r="Y909" s="4"/>
      <c r="Z909" s="4"/>
      <c r="AA909" s="4"/>
      <c r="AB909" s="4"/>
    </row>
    <row r="910" spans="1:28">
      <c r="A910" s="1"/>
      <c r="B910" s="1"/>
      <c r="C910" s="1"/>
      <c r="D910" s="1"/>
      <c r="E910" s="1"/>
      <c r="F910" s="2"/>
      <c r="G910" s="2"/>
      <c r="H910" s="2"/>
      <c r="I910" s="2"/>
      <c r="J910" s="2"/>
      <c r="K910" s="1"/>
      <c r="L910" s="1"/>
      <c r="M910" s="1"/>
      <c r="N910" s="1"/>
      <c r="O910" s="1"/>
      <c r="P910" s="1"/>
      <c r="Q910" s="1"/>
      <c r="R910" s="1"/>
      <c r="S910" s="3"/>
      <c r="T910" s="3"/>
      <c r="U910" s="4"/>
      <c r="V910" s="4"/>
      <c r="W910" s="4"/>
      <c r="X910" s="4"/>
      <c r="Y910" s="4"/>
      <c r="Z910" s="4"/>
      <c r="AA910" s="4"/>
      <c r="AB910" s="4"/>
    </row>
    <row r="911" spans="1:28">
      <c r="A911" s="1"/>
      <c r="B911" s="1"/>
      <c r="C911" s="1"/>
      <c r="D911" s="1"/>
      <c r="E911" s="1"/>
      <c r="F911" s="2"/>
      <c r="G911" s="2"/>
      <c r="H911" s="2"/>
      <c r="I911" s="2"/>
      <c r="J911" s="2"/>
      <c r="K911" s="1"/>
      <c r="L911" s="1"/>
      <c r="M911" s="1"/>
      <c r="N911" s="1"/>
      <c r="O911" s="1"/>
      <c r="P911" s="1"/>
      <c r="Q911" s="1"/>
      <c r="R911" s="1"/>
      <c r="S911" s="3"/>
      <c r="T911" s="3"/>
      <c r="U911" s="4"/>
      <c r="V911" s="4"/>
      <c r="W911" s="4"/>
      <c r="X911" s="4"/>
      <c r="Y911" s="4"/>
      <c r="Z911" s="4"/>
      <c r="AA911" s="4"/>
      <c r="AB911" s="4"/>
    </row>
    <row r="912" spans="1:28">
      <c r="A912" s="1"/>
      <c r="B912" s="1"/>
      <c r="C912" s="1"/>
      <c r="D912" s="1"/>
      <c r="E912" s="1"/>
      <c r="F912" s="2"/>
      <c r="G912" s="2"/>
      <c r="H912" s="2"/>
      <c r="I912" s="2"/>
      <c r="J912" s="2"/>
      <c r="K912" s="1"/>
      <c r="L912" s="1"/>
      <c r="M912" s="1"/>
      <c r="N912" s="1"/>
      <c r="O912" s="1"/>
      <c r="P912" s="1"/>
      <c r="Q912" s="1"/>
      <c r="R912" s="1"/>
      <c r="S912" s="3"/>
      <c r="T912" s="3"/>
      <c r="U912" s="4"/>
      <c r="V912" s="4"/>
      <c r="W912" s="4"/>
      <c r="X912" s="4"/>
      <c r="Y912" s="4"/>
      <c r="Z912" s="4"/>
      <c r="AA912" s="4"/>
      <c r="AB912" s="4"/>
    </row>
    <row r="913" spans="1:28">
      <c r="A913" s="1"/>
      <c r="B913" s="1"/>
      <c r="C913" s="1"/>
      <c r="D913" s="1"/>
      <c r="E913" s="1"/>
      <c r="F913" s="2"/>
      <c r="G913" s="2"/>
      <c r="H913" s="2"/>
      <c r="I913" s="2"/>
      <c r="J913" s="2"/>
      <c r="K913" s="1"/>
      <c r="L913" s="1"/>
      <c r="M913" s="1"/>
      <c r="N913" s="1"/>
      <c r="O913" s="1"/>
      <c r="P913" s="1"/>
      <c r="Q913" s="1"/>
      <c r="R913" s="1"/>
      <c r="S913" s="3"/>
      <c r="T913" s="3"/>
      <c r="U913" s="4"/>
      <c r="V913" s="4"/>
      <c r="W913" s="4"/>
      <c r="X913" s="4"/>
      <c r="Y913" s="4"/>
      <c r="Z913" s="4"/>
      <c r="AA913" s="4"/>
      <c r="AB913" s="4"/>
    </row>
    <row r="914" spans="1:28">
      <c r="A914" s="1"/>
      <c r="B914" s="1"/>
      <c r="C914" s="1"/>
      <c r="D914" s="1"/>
      <c r="E914" s="1"/>
      <c r="F914" s="2"/>
      <c r="G914" s="2"/>
      <c r="H914" s="2"/>
      <c r="I914" s="2"/>
      <c r="J914" s="2"/>
      <c r="K914" s="1"/>
      <c r="L914" s="1"/>
      <c r="M914" s="1"/>
      <c r="N914" s="1"/>
      <c r="O914" s="1"/>
      <c r="P914" s="1"/>
      <c r="Q914" s="1"/>
      <c r="R914" s="1"/>
      <c r="S914" s="3"/>
      <c r="T914" s="3"/>
      <c r="U914" s="4"/>
      <c r="V914" s="4"/>
      <c r="W914" s="4"/>
      <c r="X914" s="4"/>
      <c r="Y914" s="4"/>
      <c r="Z914" s="4"/>
      <c r="AA914" s="4"/>
      <c r="AB914" s="4"/>
    </row>
    <row r="915" spans="1:28">
      <c r="A915" s="1"/>
      <c r="B915" s="1"/>
      <c r="C915" s="1"/>
      <c r="D915" s="1"/>
      <c r="E915" s="1"/>
      <c r="F915" s="2"/>
      <c r="G915" s="2"/>
      <c r="H915" s="2"/>
      <c r="I915" s="2"/>
      <c r="J915" s="2"/>
      <c r="K915" s="1"/>
      <c r="L915" s="1"/>
      <c r="M915" s="1"/>
      <c r="N915" s="1"/>
      <c r="O915" s="1"/>
      <c r="P915" s="1"/>
      <c r="Q915" s="1"/>
      <c r="R915" s="1"/>
      <c r="S915" s="3"/>
      <c r="T915" s="3"/>
      <c r="U915" s="4"/>
      <c r="V915" s="4"/>
      <c r="W915" s="4"/>
      <c r="X915" s="4"/>
      <c r="Y915" s="4"/>
      <c r="Z915" s="4"/>
      <c r="AA915" s="4"/>
      <c r="AB915" s="4"/>
    </row>
    <row r="916" spans="1:28">
      <c r="A916" s="1"/>
      <c r="B916" s="1"/>
      <c r="C916" s="1"/>
      <c r="D916" s="1"/>
      <c r="E916" s="1"/>
      <c r="F916" s="2"/>
      <c r="G916" s="2"/>
      <c r="H916" s="2"/>
      <c r="I916" s="2"/>
      <c r="J916" s="2"/>
      <c r="K916" s="1"/>
      <c r="L916" s="1"/>
      <c r="M916" s="1"/>
      <c r="N916" s="1"/>
      <c r="O916" s="1"/>
      <c r="P916" s="1"/>
      <c r="Q916" s="1"/>
      <c r="R916" s="1"/>
      <c r="S916" s="3"/>
      <c r="T916" s="3"/>
      <c r="U916" s="4"/>
      <c r="V916" s="4"/>
      <c r="W916" s="4"/>
      <c r="X916" s="4"/>
      <c r="Y916" s="4"/>
      <c r="Z916" s="4"/>
      <c r="AA916" s="4"/>
      <c r="AB916" s="4"/>
    </row>
    <row r="917" spans="1:28">
      <c r="A917" s="1"/>
      <c r="B917" s="1"/>
      <c r="C917" s="1"/>
      <c r="D917" s="1"/>
      <c r="E917" s="1"/>
      <c r="F917" s="2"/>
      <c r="G917" s="2"/>
      <c r="H917" s="2"/>
      <c r="I917" s="2"/>
      <c r="J917" s="2"/>
      <c r="K917" s="1"/>
      <c r="L917" s="1"/>
      <c r="M917" s="1"/>
      <c r="N917" s="1"/>
      <c r="O917" s="1"/>
      <c r="P917" s="1"/>
      <c r="Q917" s="1"/>
      <c r="R917" s="1"/>
      <c r="S917" s="3"/>
      <c r="T917" s="3"/>
      <c r="U917" s="4"/>
      <c r="V917" s="4"/>
      <c r="W917" s="4"/>
      <c r="X917" s="4"/>
      <c r="Y917" s="4"/>
      <c r="Z917" s="4"/>
      <c r="AA917" s="4"/>
      <c r="AB917" s="4"/>
    </row>
    <row r="918" spans="1:28">
      <c r="A918" s="1"/>
      <c r="B918" s="1"/>
      <c r="C918" s="1"/>
      <c r="D918" s="1"/>
      <c r="E918" s="1"/>
      <c r="F918" s="2"/>
      <c r="G918" s="2"/>
      <c r="H918" s="2"/>
      <c r="I918" s="2"/>
      <c r="J918" s="2"/>
      <c r="K918" s="1"/>
      <c r="L918" s="1"/>
      <c r="M918" s="1"/>
      <c r="N918" s="1"/>
      <c r="O918" s="1"/>
      <c r="P918" s="1"/>
      <c r="Q918" s="1"/>
      <c r="R918" s="1"/>
      <c r="S918" s="3"/>
      <c r="T918" s="3"/>
      <c r="U918" s="4"/>
      <c r="V918" s="4"/>
      <c r="W918" s="4"/>
      <c r="X918" s="4"/>
      <c r="Y918" s="4"/>
      <c r="Z918" s="4"/>
      <c r="AA918" s="4"/>
      <c r="AB918" s="4"/>
    </row>
    <row r="919" spans="1:28">
      <c r="A919" s="1"/>
      <c r="B919" s="1"/>
      <c r="C919" s="1"/>
      <c r="D919" s="1"/>
      <c r="E919" s="1"/>
      <c r="F919" s="2"/>
      <c r="G919" s="2"/>
      <c r="H919" s="2"/>
      <c r="I919" s="2"/>
      <c r="J919" s="2"/>
      <c r="K919" s="1"/>
      <c r="L919" s="1"/>
      <c r="M919" s="1"/>
      <c r="N919" s="1"/>
      <c r="O919" s="1"/>
      <c r="P919" s="1"/>
      <c r="Q919" s="1"/>
      <c r="R919" s="1"/>
      <c r="S919" s="3"/>
      <c r="T919" s="3"/>
      <c r="U919" s="4"/>
      <c r="V919" s="4"/>
      <c r="W919" s="4"/>
      <c r="X919" s="4"/>
      <c r="Y919" s="4"/>
      <c r="Z919" s="4"/>
      <c r="AA919" s="4"/>
      <c r="AB919" s="4"/>
    </row>
    <row r="920" spans="1:28">
      <c r="A920" s="1"/>
      <c r="B920" s="1"/>
      <c r="C920" s="1"/>
      <c r="D920" s="1"/>
      <c r="E920" s="1"/>
      <c r="F920" s="2"/>
      <c r="G920" s="2"/>
      <c r="H920" s="2"/>
      <c r="I920" s="2"/>
      <c r="J920" s="2"/>
      <c r="K920" s="1"/>
      <c r="L920" s="1"/>
      <c r="M920" s="1"/>
      <c r="N920" s="1"/>
      <c r="O920" s="1"/>
      <c r="P920" s="1"/>
      <c r="Q920" s="1"/>
      <c r="R920" s="1"/>
      <c r="S920" s="3"/>
      <c r="T920" s="3"/>
      <c r="U920" s="4"/>
      <c r="V920" s="4"/>
      <c r="W920" s="4"/>
      <c r="X920" s="4"/>
      <c r="Y920" s="4"/>
      <c r="Z920" s="4"/>
      <c r="AA920" s="4"/>
      <c r="AB920" s="4"/>
    </row>
    <row r="921" spans="1:28">
      <c r="A921" s="1"/>
      <c r="B921" s="1"/>
      <c r="C921" s="1"/>
      <c r="D921" s="1"/>
      <c r="E921" s="1"/>
      <c r="F921" s="2"/>
      <c r="G921" s="2"/>
      <c r="H921" s="2"/>
      <c r="I921" s="2"/>
      <c r="J921" s="2"/>
      <c r="K921" s="1"/>
      <c r="L921" s="1"/>
      <c r="M921" s="1"/>
      <c r="N921" s="1"/>
      <c r="O921" s="1"/>
      <c r="P921" s="1"/>
      <c r="Q921" s="1"/>
      <c r="R921" s="1"/>
      <c r="S921" s="3"/>
      <c r="T921" s="3"/>
      <c r="U921" s="4"/>
      <c r="V921" s="4"/>
      <c r="W921" s="4"/>
      <c r="X921" s="4"/>
      <c r="Y921" s="4"/>
      <c r="Z921" s="4"/>
      <c r="AA921" s="4"/>
      <c r="AB921" s="4"/>
    </row>
    <row r="922" spans="1:28">
      <c r="A922" s="1"/>
      <c r="B922" s="1"/>
      <c r="C922" s="1"/>
      <c r="D922" s="1"/>
      <c r="E922" s="1"/>
      <c r="F922" s="2"/>
      <c r="G922" s="2"/>
      <c r="H922" s="2"/>
      <c r="I922" s="2"/>
      <c r="J922" s="2"/>
      <c r="K922" s="1"/>
      <c r="L922" s="1"/>
      <c r="M922" s="1"/>
      <c r="N922" s="1"/>
      <c r="O922" s="1"/>
      <c r="P922" s="1"/>
      <c r="Q922" s="1"/>
      <c r="R922" s="1"/>
      <c r="S922" s="3"/>
      <c r="T922" s="3"/>
      <c r="U922" s="4"/>
      <c r="V922" s="4"/>
      <c r="W922" s="4"/>
      <c r="X922" s="4"/>
      <c r="Y922" s="4"/>
      <c r="Z922" s="4"/>
      <c r="AA922" s="4"/>
      <c r="AB922" s="4"/>
    </row>
    <row r="923" spans="1:28">
      <c r="A923" s="1"/>
      <c r="B923" s="1"/>
      <c r="C923" s="1"/>
      <c r="D923" s="1"/>
      <c r="E923" s="1"/>
      <c r="F923" s="2"/>
      <c r="G923" s="2"/>
      <c r="H923" s="2"/>
      <c r="I923" s="2"/>
      <c r="J923" s="2"/>
      <c r="K923" s="1"/>
      <c r="L923" s="1"/>
      <c r="M923" s="1"/>
      <c r="N923" s="1"/>
      <c r="O923" s="1"/>
      <c r="P923" s="1"/>
      <c r="Q923" s="1"/>
      <c r="R923" s="1"/>
      <c r="S923" s="3"/>
      <c r="T923" s="3"/>
      <c r="U923" s="4"/>
      <c r="V923" s="4"/>
      <c r="W923" s="4"/>
      <c r="X923" s="4"/>
      <c r="Y923" s="4"/>
      <c r="Z923" s="4"/>
      <c r="AA923" s="4"/>
      <c r="AB923" s="4"/>
    </row>
    <row r="924" spans="1:28">
      <c r="A924" s="1"/>
      <c r="B924" s="1"/>
      <c r="C924" s="1"/>
      <c r="D924" s="1"/>
      <c r="E924" s="1"/>
      <c r="F924" s="2"/>
      <c r="G924" s="2"/>
      <c r="H924" s="2"/>
      <c r="I924" s="2"/>
      <c r="J924" s="2"/>
      <c r="K924" s="1"/>
      <c r="L924" s="1"/>
      <c r="M924" s="1"/>
      <c r="N924" s="1"/>
      <c r="O924" s="1"/>
      <c r="P924" s="1"/>
      <c r="Q924" s="1"/>
      <c r="R924" s="1"/>
      <c r="S924" s="3"/>
      <c r="T924" s="3"/>
      <c r="U924" s="4"/>
      <c r="V924" s="4"/>
      <c r="W924" s="4"/>
      <c r="X924" s="4"/>
      <c r="Y924" s="4"/>
      <c r="Z924" s="4"/>
      <c r="AA924" s="4"/>
      <c r="AB924" s="4"/>
    </row>
    <row r="925" spans="1:28">
      <c r="A925" s="1"/>
      <c r="B925" s="1"/>
      <c r="C925" s="1"/>
      <c r="D925" s="1"/>
      <c r="E925" s="1"/>
      <c r="F925" s="2"/>
      <c r="G925" s="2"/>
      <c r="H925" s="2"/>
      <c r="I925" s="2"/>
      <c r="J925" s="2"/>
      <c r="K925" s="1"/>
      <c r="L925" s="1"/>
      <c r="M925" s="1"/>
      <c r="N925" s="1"/>
      <c r="O925" s="1"/>
      <c r="P925" s="1"/>
      <c r="Q925" s="1"/>
      <c r="R925" s="1"/>
      <c r="S925" s="3"/>
      <c r="T925" s="3"/>
      <c r="U925" s="4"/>
      <c r="V925" s="4"/>
      <c r="W925" s="4"/>
      <c r="X925" s="4"/>
      <c r="Y925" s="4"/>
      <c r="Z925" s="4"/>
      <c r="AA925" s="4"/>
      <c r="AB925" s="4"/>
    </row>
    <row r="926" spans="1:28">
      <c r="A926" s="1"/>
      <c r="B926" s="1"/>
      <c r="C926" s="1"/>
      <c r="D926" s="1"/>
      <c r="E926" s="1"/>
      <c r="F926" s="2"/>
      <c r="G926" s="2"/>
      <c r="H926" s="2"/>
      <c r="I926" s="2"/>
      <c r="J926" s="2"/>
      <c r="K926" s="1"/>
      <c r="L926" s="1"/>
      <c r="M926" s="1"/>
      <c r="N926" s="1"/>
      <c r="O926" s="1"/>
      <c r="P926" s="1"/>
      <c r="Q926" s="1"/>
      <c r="R926" s="1"/>
      <c r="S926" s="3"/>
      <c r="T926" s="3"/>
      <c r="U926" s="4"/>
      <c r="V926" s="4"/>
      <c r="W926" s="4"/>
      <c r="X926" s="4"/>
      <c r="Y926" s="4"/>
      <c r="Z926" s="4"/>
      <c r="AA926" s="4"/>
      <c r="AB926" s="4"/>
    </row>
    <row r="927" spans="1:28">
      <c r="A927" s="1"/>
      <c r="B927" s="1"/>
      <c r="C927" s="1"/>
      <c r="D927" s="1"/>
      <c r="E927" s="1"/>
      <c r="F927" s="2"/>
      <c r="G927" s="2"/>
      <c r="H927" s="2"/>
      <c r="I927" s="2"/>
      <c r="J927" s="2"/>
      <c r="K927" s="1"/>
      <c r="L927" s="1"/>
      <c r="M927" s="1"/>
      <c r="N927" s="1"/>
      <c r="O927" s="1"/>
      <c r="P927" s="1"/>
      <c r="Q927" s="1"/>
      <c r="R927" s="1"/>
      <c r="S927" s="3"/>
      <c r="T927" s="3"/>
      <c r="U927" s="4"/>
      <c r="V927" s="4"/>
      <c r="W927" s="4"/>
      <c r="X927" s="4"/>
      <c r="Y927" s="4"/>
      <c r="Z927" s="4"/>
      <c r="AA927" s="4"/>
      <c r="AB927" s="4"/>
    </row>
    <row r="928" spans="1:28">
      <c r="A928" s="1"/>
      <c r="B928" s="1"/>
      <c r="C928" s="1"/>
      <c r="D928" s="1"/>
      <c r="E928" s="1"/>
      <c r="F928" s="2"/>
      <c r="G928" s="2"/>
      <c r="H928" s="2"/>
      <c r="I928" s="2"/>
      <c r="J928" s="2"/>
      <c r="K928" s="1"/>
      <c r="L928" s="1"/>
      <c r="M928" s="1"/>
      <c r="N928" s="1"/>
      <c r="O928" s="1"/>
      <c r="P928" s="1"/>
      <c r="Q928" s="1"/>
      <c r="R928" s="1"/>
      <c r="S928" s="3"/>
      <c r="T928" s="3"/>
      <c r="U928" s="4"/>
      <c r="V928" s="4"/>
      <c r="W928" s="4"/>
      <c r="X928" s="4"/>
      <c r="Y928" s="4"/>
      <c r="Z928" s="4"/>
      <c r="AA928" s="4"/>
      <c r="AB928" s="4"/>
    </row>
    <row r="929" spans="1:28">
      <c r="A929" s="1"/>
      <c r="B929" s="1"/>
      <c r="C929" s="1"/>
      <c r="D929" s="1"/>
      <c r="E929" s="1"/>
      <c r="F929" s="2"/>
      <c r="G929" s="2"/>
      <c r="H929" s="2"/>
      <c r="I929" s="2"/>
      <c r="J929" s="2"/>
      <c r="K929" s="1"/>
      <c r="L929" s="1"/>
      <c r="M929" s="1"/>
      <c r="N929" s="1"/>
      <c r="O929" s="1"/>
      <c r="P929" s="1"/>
      <c r="Q929" s="1"/>
      <c r="R929" s="1"/>
      <c r="S929" s="3"/>
      <c r="T929" s="3"/>
      <c r="U929" s="4"/>
      <c r="V929" s="4"/>
      <c r="W929" s="4"/>
      <c r="X929" s="4"/>
      <c r="Y929" s="4"/>
      <c r="Z929" s="4"/>
      <c r="AA929" s="4"/>
      <c r="AB929" s="4"/>
    </row>
    <row r="930" spans="1:28">
      <c r="A930" s="1"/>
      <c r="B930" s="1"/>
      <c r="C930" s="1"/>
      <c r="D930" s="1"/>
      <c r="E930" s="1"/>
      <c r="F930" s="2"/>
      <c r="G930" s="2"/>
      <c r="H930" s="2"/>
      <c r="I930" s="2"/>
      <c r="J930" s="2"/>
      <c r="K930" s="1"/>
      <c r="L930" s="1"/>
      <c r="M930" s="1"/>
      <c r="N930" s="1"/>
      <c r="O930" s="1"/>
      <c r="P930" s="1"/>
      <c r="Q930" s="1"/>
      <c r="R930" s="1"/>
      <c r="S930" s="3"/>
      <c r="T930" s="3"/>
      <c r="U930" s="4"/>
      <c r="V930" s="4"/>
      <c r="W930" s="4"/>
      <c r="X930" s="4"/>
      <c r="Y930" s="4"/>
      <c r="Z930" s="4"/>
      <c r="AA930" s="4"/>
      <c r="AB930" s="4"/>
    </row>
    <row r="931" spans="1:28">
      <c r="A931" s="1"/>
      <c r="B931" s="1"/>
      <c r="C931" s="1"/>
      <c r="D931" s="1"/>
      <c r="E931" s="1"/>
      <c r="F931" s="2"/>
      <c r="G931" s="2"/>
      <c r="H931" s="2"/>
      <c r="I931" s="2"/>
      <c r="J931" s="2"/>
      <c r="K931" s="1"/>
      <c r="L931" s="1"/>
      <c r="M931" s="1"/>
      <c r="N931" s="1"/>
      <c r="O931" s="1"/>
      <c r="P931" s="1"/>
      <c r="Q931" s="1"/>
      <c r="R931" s="1"/>
      <c r="S931" s="3"/>
      <c r="T931" s="3"/>
      <c r="U931" s="4"/>
      <c r="V931" s="4"/>
      <c r="W931" s="4"/>
      <c r="X931" s="4"/>
      <c r="Y931" s="4"/>
      <c r="Z931" s="4"/>
      <c r="AA931" s="4"/>
      <c r="AB931" s="4"/>
    </row>
    <row r="932" spans="1:28">
      <c r="A932" s="1"/>
      <c r="B932" s="1"/>
      <c r="C932" s="1"/>
      <c r="D932" s="1"/>
      <c r="E932" s="1"/>
      <c r="F932" s="2"/>
      <c r="G932" s="2"/>
      <c r="H932" s="2"/>
      <c r="I932" s="2"/>
      <c r="J932" s="2"/>
      <c r="K932" s="1"/>
      <c r="L932" s="1"/>
      <c r="M932" s="1"/>
      <c r="N932" s="1"/>
      <c r="O932" s="1"/>
      <c r="P932" s="1"/>
      <c r="Q932" s="1"/>
      <c r="R932" s="1"/>
      <c r="S932" s="3"/>
      <c r="T932" s="3"/>
      <c r="U932" s="4"/>
      <c r="V932" s="4"/>
      <c r="W932" s="4"/>
      <c r="X932" s="4"/>
      <c r="Y932" s="4"/>
      <c r="Z932" s="4"/>
      <c r="AA932" s="4"/>
      <c r="AB932" s="4"/>
    </row>
    <row r="933" spans="1:28">
      <c r="A933" s="1"/>
      <c r="B933" s="1"/>
      <c r="C933" s="1"/>
      <c r="D933" s="1"/>
      <c r="E933" s="1"/>
      <c r="F933" s="2"/>
      <c r="G933" s="2"/>
      <c r="H933" s="2"/>
      <c r="I933" s="2"/>
      <c r="J933" s="2"/>
      <c r="K933" s="1"/>
      <c r="L933" s="1"/>
      <c r="M933" s="1"/>
      <c r="N933" s="1"/>
      <c r="O933" s="1"/>
      <c r="P933" s="1"/>
      <c r="Q933" s="1"/>
      <c r="R933" s="1"/>
      <c r="S933" s="3"/>
      <c r="T933" s="3"/>
      <c r="U933" s="4"/>
      <c r="V933" s="4"/>
      <c r="W933" s="4"/>
      <c r="X933" s="4"/>
      <c r="Y933" s="4"/>
      <c r="Z933" s="4"/>
      <c r="AA933" s="4"/>
      <c r="AB933" s="4"/>
    </row>
    <row r="934" spans="1:28">
      <c r="A934" s="1"/>
      <c r="B934" s="1"/>
      <c r="C934" s="1"/>
      <c r="D934" s="1"/>
      <c r="E934" s="1"/>
      <c r="F934" s="2"/>
      <c r="G934" s="2"/>
      <c r="H934" s="2"/>
      <c r="I934" s="2"/>
      <c r="J934" s="2"/>
      <c r="K934" s="1"/>
      <c r="L934" s="1"/>
      <c r="M934" s="1"/>
      <c r="N934" s="1"/>
      <c r="O934" s="1"/>
      <c r="P934" s="1"/>
      <c r="Q934" s="1"/>
      <c r="R934" s="1"/>
      <c r="S934" s="3"/>
      <c r="T934" s="3"/>
      <c r="U934" s="4"/>
      <c r="V934" s="4"/>
      <c r="W934" s="4"/>
      <c r="X934" s="4"/>
      <c r="Y934" s="4"/>
      <c r="Z934" s="4"/>
      <c r="AA934" s="4"/>
      <c r="AB934" s="4"/>
    </row>
    <row r="935" spans="1:28">
      <c r="A935" s="1"/>
      <c r="B935" s="1"/>
      <c r="C935" s="1"/>
      <c r="D935" s="1"/>
      <c r="E935" s="1"/>
      <c r="F935" s="2"/>
      <c r="G935" s="2"/>
      <c r="H935" s="2"/>
      <c r="I935" s="2"/>
      <c r="J935" s="2"/>
      <c r="K935" s="1"/>
      <c r="L935" s="1"/>
      <c r="M935" s="1"/>
      <c r="N935" s="1"/>
      <c r="O935" s="1"/>
      <c r="P935" s="1"/>
      <c r="Q935" s="1"/>
      <c r="R935" s="1"/>
      <c r="S935" s="3"/>
      <c r="T935" s="3"/>
      <c r="U935" s="4"/>
      <c r="V935" s="4"/>
      <c r="W935" s="4"/>
      <c r="X935" s="4"/>
      <c r="Y935" s="4"/>
      <c r="Z935" s="4"/>
      <c r="AA935" s="4"/>
      <c r="AB935" s="4"/>
    </row>
    <row r="936" spans="1:28">
      <c r="A936" s="1"/>
      <c r="B936" s="1"/>
      <c r="C936" s="1"/>
      <c r="D936" s="1"/>
      <c r="E936" s="1"/>
      <c r="F936" s="2"/>
      <c r="G936" s="2"/>
      <c r="H936" s="2"/>
      <c r="I936" s="2"/>
      <c r="J936" s="2"/>
      <c r="K936" s="1"/>
      <c r="L936" s="1"/>
      <c r="M936" s="1"/>
      <c r="N936" s="1"/>
      <c r="O936" s="1"/>
      <c r="P936" s="1"/>
      <c r="Q936" s="1"/>
      <c r="R936" s="1"/>
      <c r="S936" s="3"/>
      <c r="T936" s="3"/>
      <c r="U936" s="4"/>
      <c r="V936" s="4"/>
      <c r="W936" s="4"/>
      <c r="X936" s="4"/>
      <c r="Y936" s="4"/>
      <c r="Z936" s="4"/>
      <c r="AA936" s="4"/>
      <c r="AB936" s="4"/>
    </row>
    <row r="937" spans="1:28">
      <c r="A937" s="1"/>
      <c r="B937" s="1"/>
      <c r="C937" s="1"/>
      <c r="D937" s="1"/>
      <c r="E937" s="1"/>
      <c r="F937" s="2"/>
      <c r="G937" s="2"/>
      <c r="H937" s="2"/>
      <c r="I937" s="2"/>
      <c r="J937" s="2"/>
      <c r="K937" s="1"/>
      <c r="L937" s="1"/>
      <c r="M937" s="1"/>
      <c r="N937" s="1"/>
      <c r="O937" s="1"/>
      <c r="P937" s="1"/>
      <c r="Q937" s="1"/>
      <c r="R937" s="1"/>
      <c r="S937" s="3"/>
      <c r="T937" s="3"/>
      <c r="U937" s="4"/>
      <c r="V937" s="4"/>
      <c r="W937" s="4"/>
      <c r="X937" s="4"/>
      <c r="Y937" s="4"/>
      <c r="Z937" s="4"/>
      <c r="AA937" s="4"/>
      <c r="AB937" s="4"/>
    </row>
    <row r="938" spans="1:28">
      <c r="A938" s="1"/>
      <c r="B938" s="1"/>
      <c r="C938" s="1"/>
      <c r="D938" s="1"/>
      <c r="E938" s="1"/>
      <c r="F938" s="2"/>
      <c r="G938" s="2"/>
      <c r="H938" s="2"/>
      <c r="I938" s="2"/>
      <c r="J938" s="2"/>
      <c r="K938" s="1"/>
      <c r="L938" s="1"/>
      <c r="M938" s="1"/>
      <c r="N938" s="1"/>
      <c r="O938" s="1"/>
      <c r="P938" s="1"/>
      <c r="Q938" s="1"/>
      <c r="R938" s="1"/>
      <c r="S938" s="3"/>
      <c r="T938" s="3"/>
      <c r="U938" s="4"/>
      <c r="V938" s="4"/>
      <c r="W938" s="4"/>
      <c r="X938" s="4"/>
      <c r="Y938" s="4"/>
      <c r="Z938" s="4"/>
      <c r="AA938" s="4"/>
      <c r="AB938" s="4"/>
    </row>
    <row r="939" spans="1:28">
      <c r="A939" s="1"/>
      <c r="B939" s="1"/>
      <c r="C939" s="1"/>
      <c r="D939" s="1"/>
      <c r="E939" s="1"/>
      <c r="F939" s="2"/>
      <c r="G939" s="2"/>
      <c r="H939" s="2"/>
      <c r="I939" s="2"/>
      <c r="J939" s="2"/>
      <c r="K939" s="1"/>
      <c r="L939" s="1"/>
      <c r="M939" s="1"/>
      <c r="N939" s="1"/>
      <c r="O939" s="1"/>
      <c r="P939" s="1"/>
      <c r="Q939" s="1"/>
      <c r="R939" s="1"/>
      <c r="S939" s="3"/>
      <c r="T939" s="3"/>
      <c r="U939" s="4"/>
      <c r="V939" s="4"/>
      <c r="W939" s="4"/>
      <c r="X939" s="4"/>
      <c r="Y939" s="4"/>
      <c r="Z939" s="4"/>
      <c r="AA939" s="4"/>
      <c r="AB939" s="4"/>
    </row>
    <row r="940" spans="1:28">
      <c r="A940" s="1"/>
      <c r="B940" s="1"/>
      <c r="C940" s="1"/>
      <c r="D940" s="1"/>
      <c r="E940" s="1"/>
      <c r="F940" s="2"/>
      <c r="G940" s="2"/>
      <c r="H940" s="2"/>
      <c r="I940" s="2"/>
      <c r="J940" s="2"/>
      <c r="K940" s="1"/>
      <c r="L940" s="1"/>
      <c r="M940" s="1"/>
      <c r="N940" s="1"/>
      <c r="O940" s="1"/>
      <c r="P940" s="1"/>
      <c r="Q940" s="1"/>
      <c r="R940" s="1"/>
      <c r="S940" s="3"/>
      <c r="T940" s="3"/>
      <c r="U940" s="4"/>
      <c r="V940" s="4"/>
      <c r="W940" s="4"/>
      <c r="X940" s="4"/>
      <c r="Y940" s="4"/>
      <c r="Z940" s="4"/>
      <c r="AA940" s="4"/>
      <c r="AB940" s="4"/>
    </row>
    <row r="941" spans="1:28">
      <c r="A941" s="1"/>
      <c r="B941" s="1"/>
      <c r="C941" s="1"/>
      <c r="D941" s="1"/>
      <c r="E941" s="1"/>
      <c r="F941" s="2"/>
      <c r="G941" s="2"/>
      <c r="H941" s="2"/>
      <c r="I941" s="2"/>
      <c r="J941" s="2"/>
      <c r="K941" s="1"/>
      <c r="L941" s="1"/>
      <c r="M941" s="1"/>
      <c r="N941" s="1"/>
      <c r="O941" s="1"/>
      <c r="P941" s="1"/>
      <c r="Q941" s="1"/>
      <c r="R941" s="1"/>
      <c r="S941" s="3"/>
      <c r="T941" s="3"/>
      <c r="U941" s="4"/>
      <c r="V941" s="4"/>
      <c r="W941" s="4"/>
      <c r="X941" s="4"/>
      <c r="Y941" s="4"/>
      <c r="Z941" s="4"/>
      <c r="AA941" s="4"/>
      <c r="AB941" s="4"/>
    </row>
    <row r="942" spans="1:28">
      <c r="A942" s="1"/>
      <c r="B942" s="1"/>
      <c r="C942" s="1"/>
      <c r="D942" s="1"/>
      <c r="E942" s="1"/>
      <c r="F942" s="2"/>
      <c r="G942" s="2"/>
      <c r="H942" s="2"/>
      <c r="I942" s="2"/>
      <c r="J942" s="2"/>
      <c r="K942" s="1"/>
      <c r="L942" s="1"/>
      <c r="M942" s="1"/>
      <c r="N942" s="1"/>
      <c r="O942" s="1"/>
      <c r="P942" s="1"/>
      <c r="Q942" s="1"/>
      <c r="R942" s="1"/>
      <c r="S942" s="3"/>
      <c r="T942" s="3"/>
      <c r="U942" s="4"/>
      <c r="V942" s="4"/>
      <c r="W942" s="4"/>
      <c r="X942" s="4"/>
      <c r="Y942" s="4"/>
      <c r="Z942" s="4"/>
      <c r="AA942" s="4"/>
      <c r="AB942" s="4"/>
    </row>
    <row r="943" spans="1:28">
      <c r="A943" s="1"/>
      <c r="B943" s="1"/>
      <c r="C943" s="1"/>
      <c r="D943" s="1"/>
      <c r="E943" s="1"/>
      <c r="F943" s="2"/>
      <c r="G943" s="2"/>
      <c r="H943" s="2"/>
      <c r="I943" s="2"/>
      <c r="J943" s="2"/>
      <c r="K943" s="1"/>
      <c r="L943" s="1"/>
      <c r="M943" s="1"/>
      <c r="N943" s="1"/>
      <c r="O943" s="1"/>
      <c r="P943" s="1"/>
      <c r="Q943" s="1"/>
      <c r="R943" s="1"/>
      <c r="S943" s="3"/>
      <c r="T943" s="3"/>
      <c r="U943" s="4"/>
      <c r="V943" s="4"/>
      <c r="W943" s="4"/>
      <c r="X943" s="4"/>
      <c r="Y943" s="4"/>
      <c r="Z943" s="4"/>
      <c r="AA943" s="4"/>
      <c r="AB943" s="4"/>
    </row>
    <row r="944" spans="1:28">
      <c r="A944" s="1"/>
      <c r="B944" s="1"/>
      <c r="C944" s="1"/>
      <c r="D944" s="1"/>
      <c r="E944" s="1"/>
      <c r="F944" s="2"/>
      <c r="G944" s="2"/>
      <c r="H944" s="2"/>
      <c r="I944" s="2"/>
      <c r="J944" s="2"/>
      <c r="K944" s="1"/>
      <c r="L944" s="1"/>
      <c r="M944" s="1"/>
      <c r="N944" s="1"/>
      <c r="O944" s="1"/>
      <c r="P944" s="1"/>
      <c r="Q944" s="1"/>
      <c r="R944" s="1"/>
      <c r="S944" s="3"/>
      <c r="T944" s="3"/>
      <c r="U944" s="4"/>
      <c r="V944" s="4"/>
      <c r="W944" s="4"/>
      <c r="X944" s="4"/>
      <c r="Y944" s="4"/>
      <c r="Z944" s="4"/>
      <c r="AA944" s="4"/>
      <c r="AB944" s="4"/>
    </row>
    <row r="945" spans="1:28">
      <c r="A945" s="1"/>
      <c r="B945" s="1"/>
      <c r="C945" s="1"/>
      <c r="D945" s="1"/>
      <c r="E945" s="1"/>
      <c r="F945" s="2"/>
      <c r="G945" s="2"/>
      <c r="H945" s="2"/>
      <c r="I945" s="2"/>
      <c r="J945" s="2"/>
      <c r="K945" s="1"/>
      <c r="L945" s="1"/>
      <c r="M945" s="1"/>
      <c r="N945" s="1"/>
      <c r="O945" s="1"/>
      <c r="P945" s="1"/>
      <c r="Q945" s="1"/>
      <c r="R945" s="1"/>
      <c r="S945" s="3"/>
      <c r="T945" s="3"/>
      <c r="U945" s="4"/>
      <c r="V945" s="4"/>
      <c r="W945" s="4"/>
      <c r="X945" s="4"/>
      <c r="Y945" s="4"/>
      <c r="Z945" s="4"/>
      <c r="AA945" s="4"/>
      <c r="AB945" s="4"/>
    </row>
    <row r="946" spans="1:28">
      <c r="A946" s="1"/>
      <c r="B946" s="1"/>
      <c r="C946" s="1"/>
      <c r="D946" s="1"/>
      <c r="E946" s="1"/>
      <c r="F946" s="2"/>
      <c r="G946" s="2"/>
      <c r="H946" s="2"/>
      <c r="I946" s="2"/>
      <c r="J946" s="2"/>
      <c r="K946" s="1"/>
      <c r="L946" s="1"/>
      <c r="M946" s="1"/>
      <c r="N946" s="1"/>
      <c r="O946" s="1"/>
      <c r="P946" s="1"/>
      <c r="Q946" s="1"/>
      <c r="R946" s="1"/>
      <c r="S946" s="3"/>
      <c r="T946" s="3"/>
      <c r="U946" s="4"/>
      <c r="V946" s="4"/>
      <c r="W946" s="4"/>
      <c r="X946" s="4"/>
      <c r="Y946" s="4"/>
      <c r="Z946" s="4"/>
      <c r="AA946" s="4"/>
      <c r="AB946" s="4"/>
    </row>
    <row r="947" spans="1:28">
      <c r="A947" s="1"/>
      <c r="B947" s="1"/>
      <c r="C947" s="1"/>
      <c r="D947" s="1"/>
      <c r="E947" s="1"/>
      <c r="F947" s="2"/>
      <c r="G947" s="2"/>
      <c r="H947" s="2"/>
      <c r="I947" s="2"/>
      <c r="J947" s="2"/>
      <c r="K947" s="1"/>
      <c r="L947" s="1"/>
      <c r="M947" s="1"/>
      <c r="N947" s="1"/>
      <c r="O947" s="1"/>
      <c r="P947" s="1"/>
      <c r="Q947" s="1"/>
      <c r="R947" s="1"/>
      <c r="S947" s="3"/>
      <c r="T947" s="3"/>
      <c r="U947" s="4"/>
      <c r="V947" s="4"/>
      <c r="W947" s="4"/>
      <c r="X947" s="4"/>
      <c r="Y947" s="4"/>
      <c r="Z947" s="4"/>
      <c r="AA947" s="4"/>
      <c r="AB947" s="4"/>
    </row>
    <row r="948" spans="1:28">
      <c r="A948" s="1"/>
      <c r="B948" s="1"/>
      <c r="C948" s="1"/>
      <c r="D948" s="1"/>
      <c r="E948" s="1"/>
      <c r="F948" s="2"/>
      <c r="G948" s="2"/>
      <c r="H948" s="2"/>
      <c r="I948" s="2"/>
      <c r="J948" s="2"/>
      <c r="K948" s="1"/>
      <c r="L948" s="1"/>
      <c r="M948" s="1"/>
      <c r="N948" s="1"/>
      <c r="O948" s="1"/>
      <c r="P948" s="1"/>
      <c r="Q948" s="1"/>
      <c r="R948" s="1"/>
      <c r="S948" s="3"/>
      <c r="T948" s="3"/>
      <c r="U948" s="4"/>
      <c r="V948" s="4"/>
      <c r="W948" s="4"/>
      <c r="X948" s="4"/>
      <c r="Y948" s="4"/>
      <c r="Z948" s="4"/>
      <c r="AA948" s="4"/>
      <c r="AB948" s="4"/>
    </row>
    <row r="949" spans="1:28">
      <c r="A949" s="1"/>
      <c r="B949" s="1"/>
      <c r="C949" s="1"/>
      <c r="D949" s="1"/>
      <c r="E949" s="1"/>
      <c r="F949" s="2"/>
      <c r="G949" s="2"/>
      <c r="H949" s="2"/>
      <c r="I949" s="2"/>
      <c r="J949" s="2"/>
      <c r="K949" s="1"/>
      <c r="L949" s="1"/>
      <c r="M949" s="1"/>
      <c r="N949" s="1"/>
      <c r="O949" s="1"/>
      <c r="P949" s="1"/>
      <c r="Q949" s="1"/>
      <c r="R949" s="1"/>
      <c r="S949" s="3"/>
      <c r="T949" s="3"/>
      <c r="U949" s="4"/>
      <c r="V949" s="4"/>
      <c r="W949" s="4"/>
      <c r="X949" s="4"/>
      <c r="Y949" s="4"/>
      <c r="Z949" s="4"/>
      <c r="AA949" s="4"/>
      <c r="AB949" s="4"/>
    </row>
    <row r="950" spans="1:28">
      <c r="A950" s="1"/>
      <c r="B950" s="1"/>
      <c r="C950" s="1"/>
      <c r="D950" s="1"/>
      <c r="E950" s="1"/>
      <c r="F950" s="2"/>
      <c r="G950" s="2"/>
      <c r="H950" s="2"/>
      <c r="I950" s="2"/>
      <c r="J950" s="2"/>
      <c r="K950" s="1"/>
      <c r="L950" s="1"/>
      <c r="M950" s="1"/>
      <c r="N950" s="1"/>
      <c r="O950" s="1"/>
      <c r="P950" s="1"/>
      <c r="Q950" s="1"/>
      <c r="R950" s="1"/>
      <c r="S950" s="3"/>
      <c r="T950" s="3"/>
      <c r="U950" s="4"/>
      <c r="V950" s="4"/>
      <c r="W950" s="4"/>
      <c r="X950" s="4"/>
      <c r="Y950" s="4"/>
      <c r="Z950" s="4"/>
      <c r="AA950" s="4"/>
      <c r="AB950" s="4"/>
    </row>
    <row r="951" spans="1:28">
      <c r="A951" s="1"/>
      <c r="B951" s="1"/>
      <c r="C951" s="1"/>
      <c r="D951" s="1"/>
      <c r="E951" s="1"/>
      <c r="F951" s="2"/>
      <c r="G951" s="2"/>
      <c r="H951" s="2"/>
      <c r="I951" s="2"/>
      <c r="J951" s="2"/>
      <c r="K951" s="1"/>
      <c r="L951" s="1"/>
      <c r="M951" s="1"/>
      <c r="N951" s="1"/>
      <c r="O951" s="1"/>
      <c r="P951" s="1"/>
      <c r="Q951" s="1"/>
      <c r="R951" s="1"/>
      <c r="S951" s="3"/>
      <c r="T951" s="3"/>
      <c r="U951" s="4"/>
      <c r="V951" s="4"/>
      <c r="W951" s="4"/>
      <c r="X951" s="4"/>
      <c r="Y951" s="4"/>
      <c r="Z951" s="4"/>
      <c r="AA951" s="4"/>
      <c r="AB951" s="4"/>
    </row>
    <row r="952" spans="1:28">
      <c r="A952" s="1"/>
      <c r="B952" s="1"/>
      <c r="C952" s="1"/>
      <c r="D952" s="1"/>
      <c r="E952" s="1"/>
      <c r="F952" s="2"/>
      <c r="G952" s="2"/>
      <c r="H952" s="2"/>
      <c r="I952" s="2"/>
      <c r="J952" s="2"/>
      <c r="K952" s="1"/>
      <c r="L952" s="1"/>
      <c r="M952" s="1"/>
      <c r="N952" s="1"/>
      <c r="O952" s="1"/>
      <c r="P952" s="1"/>
      <c r="Q952" s="1"/>
      <c r="R952" s="1"/>
      <c r="S952" s="3"/>
      <c r="T952" s="3"/>
      <c r="U952" s="4"/>
      <c r="V952" s="4"/>
      <c r="W952" s="4"/>
      <c r="X952" s="4"/>
      <c r="Y952" s="4"/>
      <c r="Z952" s="4"/>
      <c r="AA952" s="4"/>
      <c r="AB952" s="4"/>
    </row>
    <row r="953" spans="1:28">
      <c r="A953" s="1"/>
      <c r="B953" s="1"/>
      <c r="C953" s="1"/>
      <c r="D953" s="1"/>
      <c r="E953" s="1"/>
      <c r="F953" s="2"/>
      <c r="G953" s="2"/>
      <c r="H953" s="2"/>
      <c r="I953" s="2"/>
      <c r="J953" s="2"/>
      <c r="K953" s="1"/>
      <c r="L953" s="1"/>
      <c r="M953" s="1"/>
      <c r="N953" s="1"/>
      <c r="O953" s="1"/>
      <c r="P953" s="1"/>
      <c r="Q953" s="1"/>
      <c r="R953" s="1"/>
      <c r="S953" s="3"/>
      <c r="T953" s="3"/>
      <c r="U953" s="4"/>
      <c r="V953" s="4"/>
      <c r="W953" s="4"/>
      <c r="X953" s="4"/>
      <c r="Y953" s="4"/>
      <c r="Z953" s="4"/>
      <c r="AA953" s="4"/>
      <c r="AB953" s="4"/>
    </row>
    <row r="954" spans="1:28">
      <c r="A954" s="1"/>
      <c r="B954" s="1"/>
      <c r="C954" s="1"/>
      <c r="D954" s="1"/>
      <c r="E954" s="1"/>
      <c r="F954" s="2"/>
      <c r="G954" s="2"/>
      <c r="H954" s="2"/>
      <c r="I954" s="2"/>
      <c r="J954" s="2"/>
      <c r="K954" s="1"/>
      <c r="L954" s="1"/>
      <c r="M954" s="1"/>
      <c r="N954" s="1"/>
      <c r="O954" s="1"/>
      <c r="P954" s="1"/>
      <c r="Q954" s="1"/>
      <c r="R954" s="1"/>
      <c r="S954" s="3"/>
      <c r="T954" s="3"/>
      <c r="U954" s="4"/>
      <c r="V954" s="4"/>
      <c r="W954" s="4"/>
      <c r="X954" s="4"/>
      <c r="Y954" s="4"/>
      <c r="Z954" s="4"/>
      <c r="AA954" s="4"/>
      <c r="AB954" s="4"/>
    </row>
    <row r="955" spans="1:28">
      <c r="A955" s="1"/>
      <c r="B955" s="1"/>
      <c r="C955" s="1"/>
      <c r="D955" s="1"/>
      <c r="E955" s="1"/>
      <c r="F955" s="2"/>
      <c r="G955" s="2"/>
      <c r="H955" s="2"/>
      <c r="I955" s="2"/>
      <c r="J955" s="2"/>
      <c r="K955" s="1"/>
      <c r="L955" s="1"/>
      <c r="M955" s="1"/>
      <c r="N955" s="1"/>
      <c r="O955" s="1"/>
      <c r="P955" s="1"/>
      <c r="Q955" s="1"/>
      <c r="R955" s="1"/>
      <c r="S955" s="3"/>
      <c r="T955" s="3"/>
      <c r="U955" s="4"/>
      <c r="V955" s="4"/>
      <c r="W955" s="4"/>
      <c r="X955" s="4"/>
      <c r="Y955" s="4"/>
      <c r="Z955" s="4"/>
      <c r="AA955" s="4"/>
      <c r="AB955" s="4"/>
    </row>
    <row r="956" spans="1:28">
      <c r="A956" s="1"/>
      <c r="B956" s="1"/>
      <c r="C956" s="1"/>
      <c r="D956" s="1"/>
      <c r="E956" s="1"/>
      <c r="F956" s="2"/>
      <c r="G956" s="2"/>
      <c r="H956" s="2"/>
      <c r="I956" s="2"/>
      <c r="J956" s="2"/>
      <c r="K956" s="1"/>
      <c r="L956" s="1"/>
      <c r="M956" s="1"/>
      <c r="N956" s="1"/>
      <c r="O956" s="1"/>
      <c r="P956" s="1"/>
      <c r="Q956" s="1"/>
      <c r="R956" s="1"/>
      <c r="S956" s="3"/>
      <c r="T956" s="3"/>
      <c r="U956" s="4"/>
      <c r="V956" s="4"/>
      <c r="W956" s="4"/>
      <c r="X956" s="4"/>
      <c r="Y956" s="4"/>
      <c r="Z956" s="4"/>
      <c r="AA956" s="4"/>
      <c r="AB956" s="4"/>
    </row>
    <row r="957" spans="1:28">
      <c r="A957" s="1"/>
      <c r="B957" s="1"/>
      <c r="C957" s="1"/>
      <c r="D957" s="1"/>
      <c r="E957" s="1"/>
      <c r="F957" s="2"/>
      <c r="G957" s="2"/>
      <c r="H957" s="2"/>
      <c r="I957" s="2"/>
      <c r="J957" s="2"/>
      <c r="K957" s="1"/>
      <c r="L957" s="1"/>
      <c r="M957" s="1"/>
      <c r="N957" s="1"/>
      <c r="O957" s="1"/>
      <c r="P957" s="1"/>
      <c r="Q957" s="1"/>
      <c r="R957" s="1"/>
      <c r="S957" s="3"/>
      <c r="T957" s="3"/>
      <c r="U957" s="4"/>
      <c r="V957" s="4"/>
      <c r="W957" s="4"/>
      <c r="X957" s="4"/>
      <c r="Y957" s="4"/>
      <c r="Z957" s="4"/>
      <c r="AA957" s="4"/>
      <c r="AB957" s="4"/>
    </row>
    <row r="958" spans="1:28">
      <c r="A958" s="1"/>
      <c r="B958" s="1"/>
      <c r="C958" s="1"/>
      <c r="D958" s="1"/>
      <c r="E958" s="1"/>
      <c r="F958" s="2"/>
      <c r="G958" s="2"/>
      <c r="H958" s="2"/>
      <c r="I958" s="2"/>
      <c r="J958" s="2"/>
      <c r="K958" s="1"/>
      <c r="L958" s="1"/>
      <c r="M958" s="1"/>
      <c r="N958" s="1"/>
      <c r="O958" s="1"/>
      <c r="P958" s="1"/>
      <c r="Q958" s="1"/>
      <c r="R958" s="1"/>
      <c r="S958" s="3"/>
      <c r="T958" s="3"/>
      <c r="U958" s="4"/>
      <c r="V958" s="4"/>
      <c r="W958" s="4"/>
      <c r="X958" s="4"/>
      <c r="Y958" s="4"/>
      <c r="Z958" s="4"/>
      <c r="AA958" s="4"/>
      <c r="AB958" s="4"/>
    </row>
    <row r="959" spans="1:28">
      <c r="A959" s="1"/>
      <c r="B959" s="1"/>
      <c r="C959" s="1"/>
      <c r="D959" s="1"/>
      <c r="E959" s="1"/>
      <c r="F959" s="2"/>
      <c r="G959" s="2"/>
      <c r="H959" s="2"/>
      <c r="I959" s="2"/>
      <c r="J959" s="2"/>
      <c r="K959" s="1"/>
      <c r="L959" s="1"/>
      <c r="M959" s="1"/>
      <c r="N959" s="1"/>
      <c r="O959" s="1"/>
      <c r="P959" s="1"/>
      <c r="Q959" s="1"/>
      <c r="R959" s="1"/>
      <c r="S959" s="3"/>
      <c r="T959" s="3"/>
      <c r="U959" s="4"/>
      <c r="V959" s="4"/>
      <c r="W959" s="4"/>
      <c r="X959" s="4"/>
      <c r="Y959" s="4"/>
      <c r="Z959" s="4"/>
      <c r="AA959" s="4"/>
      <c r="AB959" s="4"/>
    </row>
    <row r="960" spans="1:28">
      <c r="A960" s="1"/>
      <c r="B960" s="1"/>
      <c r="C960" s="1"/>
      <c r="D960" s="1"/>
      <c r="E960" s="1"/>
      <c r="F960" s="2"/>
      <c r="G960" s="2"/>
      <c r="H960" s="2"/>
      <c r="I960" s="2"/>
      <c r="J960" s="2"/>
      <c r="K960" s="1"/>
      <c r="L960" s="1"/>
      <c r="M960" s="1"/>
      <c r="N960" s="1"/>
      <c r="O960" s="1"/>
      <c r="P960" s="1"/>
      <c r="Q960" s="1"/>
      <c r="R960" s="1"/>
      <c r="S960" s="3"/>
      <c r="T960" s="3"/>
      <c r="U960" s="4"/>
      <c r="V960" s="4"/>
      <c r="W960" s="4"/>
      <c r="X960" s="4"/>
      <c r="Y960" s="4"/>
      <c r="Z960" s="4"/>
      <c r="AA960" s="4"/>
      <c r="AB960" s="4"/>
    </row>
    <row r="961" spans="1:28">
      <c r="A961" s="1"/>
      <c r="B961" s="1"/>
      <c r="C961" s="1"/>
      <c r="D961" s="1"/>
      <c r="E961" s="1"/>
      <c r="F961" s="2"/>
      <c r="G961" s="2"/>
      <c r="H961" s="2"/>
      <c r="I961" s="2"/>
      <c r="J961" s="2"/>
      <c r="K961" s="1"/>
      <c r="L961" s="1"/>
      <c r="M961" s="1"/>
      <c r="N961" s="1"/>
      <c r="O961" s="1"/>
      <c r="P961" s="1"/>
      <c r="Q961" s="1"/>
      <c r="R961" s="1"/>
      <c r="S961" s="3"/>
      <c r="T961" s="3"/>
      <c r="U961" s="4"/>
      <c r="V961" s="4"/>
      <c r="W961" s="4"/>
      <c r="X961" s="4"/>
      <c r="Y961" s="4"/>
      <c r="Z961" s="4"/>
      <c r="AA961" s="4"/>
      <c r="AB961" s="4"/>
    </row>
    <row r="962" spans="1:28">
      <c r="A962" s="1"/>
      <c r="B962" s="1"/>
      <c r="C962" s="1"/>
      <c r="D962" s="1"/>
      <c r="E962" s="1"/>
      <c r="F962" s="2"/>
      <c r="G962" s="2"/>
      <c r="H962" s="2"/>
      <c r="I962" s="2"/>
      <c r="J962" s="2"/>
      <c r="K962" s="1"/>
      <c r="L962" s="1"/>
      <c r="M962" s="1"/>
      <c r="N962" s="1"/>
      <c r="O962" s="1"/>
      <c r="P962" s="1"/>
      <c r="Q962" s="1"/>
      <c r="R962" s="1"/>
      <c r="S962" s="3"/>
      <c r="T962" s="3"/>
      <c r="U962" s="4"/>
      <c r="V962" s="4"/>
      <c r="W962" s="4"/>
      <c r="X962" s="4"/>
      <c r="Y962" s="4"/>
      <c r="Z962" s="4"/>
      <c r="AA962" s="4"/>
      <c r="AB962" s="4"/>
    </row>
    <row r="963" spans="1:28">
      <c r="A963" s="1"/>
      <c r="B963" s="1"/>
      <c r="C963" s="1"/>
      <c r="D963" s="1"/>
      <c r="E963" s="1"/>
      <c r="F963" s="2"/>
      <c r="G963" s="2"/>
      <c r="H963" s="2"/>
      <c r="I963" s="2"/>
      <c r="J963" s="2"/>
      <c r="K963" s="1"/>
      <c r="L963" s="1"/>
      <c r="M963" s="1"/>
      <c r="N963" s="1"/>
      <c r="O963" s="1"/>
      <c r="P963" s="1"/>
      <c r="Q963" s="1"/>
      <c r="R963" s="1"/>
      <c r="S963" s="3"/>
      <c r="T963" s="3"/>
      <c r="U963" s="4"/>
      <c r="V963" s="4"/>
      <c r="W963" s="4"/>
      <c r="X963" s="4"/>
      <c r="Y963" s="4"/>
      <c r="Z963" s="4"/>
      <c r="AA963" s="4"/>
      <c r="AB963" s="4"/>
    </row>
    <row r="964" spans="1:28">
      <c r="A964" s="1"/>
      <c r="B964" s="1"/>
      <c r="C964" s="1"/>
      <c r="D964" s="1"/>
      <c r="E964" s="1"/>
      <c r="F964" s="2"/>
      <c r="G964" s="2"/>
      <c r="H964" s="2"/>
      <c r="I964" s="2"/>
      <c r="J964" s="2"/>
      <c r="K964" s="1"/>
      <c r="L964" s="1"/>
      <c r="M964" s="1"/>
      <c r="N964" s="1"/>
      <c r="O964" s="1"/>
      <c r="P964" s="1"/>
      <c r="Q964" s="1"/>
      <c r="R964" s="1"/>
      <c r="S964" s="3"/>
      <c r="T964" s="3"/>
      <c r="U964" s="4"/>
      <c r="V964" s="4"/>
      <c r="W964" s="4"/>
      <c r="X964" s="4"/>
      <c r="Y964" s="4"/>
      <c r="Z964" s="4"/>
      <c r="AA964" s="4"/>
      <c r="AB964" s="4"/>
    </row>
    <row r="965" spans="1:28">
      <c r="A965" s="1"/>
      <c r="B965" s="1"/>
      <c r="C965" s="1"/>
      <c r="D965" s="1"/>
      <c r="E965" s="1"/>
      <c r="F965" s="2"/>
      <c r="G965" s="2"/>
      <c r="H965" s="2"/>
      <c r="I965" s="2"/>
      <c r="J965" s="2"/>
      <c r="K965" s="1"/>
      <c r="L965" s="1"/>
      <c r="M965" s="1"/>
      <c r="N965" s="1"/>
      <c r="O965" s="1"/>
      <c r="P965" s="1"/>
      <c r="Q965" s="1"/>
      <c r="R965" s="1"/>
      <c r="S965" s="3"/>
      <c r="T965" s="3"/>
      <c r="U965" s="4"/>
      <c r="V965" s="4"/>
      <c r="W965" s="4"/>
      <c r="X965" s="4"/>
      <c r="Y965" s="4"/>
      <c r="Z965" s="4"/>
      <c r="AA965" s="4"/>
      <c r="AB965" s="4"/>
    </row>
    <row r="966" spans="1:28">
      <c r="A966" s="1"/>
      <c r="B966" s="1"/>
      <c r="C966" s="1"/>
      <c r="D966" s="1"/>
      <c r="E966" s="1"/>
      <c r="F966" s="2"/>
      <c r="G966" s="2"/>
      <c r="H966" s="2"/>
      <c r="I966" s="2"/>
      <c r="J966" s="2"/>
      <c r="K966" s="1"/>
      <c r="L966" s="1"/>
      <c r="M966" s="1"/>
      <c r="N966" s="1"/>
      <c r="O966" s="1"/>
      <c r="P966" s="1"/>
      <c r="Q966" s="1"/>
      <c r="R966" s="1"/>
      <c r="S966" s="3"/>
      <c r="T966" s="3"/>
      <c r="U966" s="4"/>
      <c r="V966" s="4"/>
      <c r="W966" s="4"/>
      <c r="X966" s="4"/>
      <c r="Y966" s="4"/>
      <c r="Z966" s="4"/>
      <c r="AA966" s="4"/>
      <c r="AB966" s="4"/>
    </row>
    <row r="967" spans="1:28">
      <c r="A967" s="1"/>
      <c r="B967" s="1"/>
      <c r="C967" s="1"/>
      <c r="D967" s="1"/>
      <c r="E967" s="1"/>
      <c r="F967" s="2"/>
      <c r="G967" s="2"/>
      <c r="H967" s="2"/>
      <c r="I967" s="2"/>
      <c r="J967" s="2"/>
      <c r="K967" s="1"/>
      <c r="L967" s="1"/>
      <c r="M967" s="1"/>
      <c r="N967" s="1"/>
      <c r="O967" s="1"/>
      <c r="P967" s="1"/>
      <c r="Q967" s="1"/>
      <c r="R967" s="1"/>
      <c r="S967" s="3"/>
      <c r="T967" s="3"/>
      <c r="U967" s="4"/>
      <c r="V967" s="4"/>
      <c r="W967" s="4"/>
      <c r="X967" s="4"/>
      <c r="Y967" s="4"/>
      <c r="Z967" s="4"/>
      <c r="AA967" s="4"/>
      <c r="AB967" s="4"/>
    </row>
    <row r="968" spans="1:28">
      <c r="A968" s="1"/>
      <c r="B968" s="1"/>
      <c r="C968" s="1"/>
      <c r="D968" s="1"/>
      <c r="E968" s="1"/>
      <c r="F968" s="2"/>
      <c r="G968" s="2"/>
      <c r="H968" s="2"/>
      <c r="I968" s="2"/>
      <c r="J968" s="2"/>
      <c r="K968" s="1"/>
      <c r="L968" s="1"/>
      <c r="M968" s="1"/>
      <c r="N968" s="1"/>
      <c r="O968" s="1"/>
      <c r="P968" s="1"/>
      <c r="Q968" s="1"/>
      <c r="R968" s="1"/>
      <c r="S968" s="3"/>
      <c r="T968" s="3"/>
      <c r="U968" s="4"/>
      <c r="V968" s="4"/>
      <c r="W968" s="4"/>
      <c r="X968" s="4"/>
      <c r="Y968" s="4"/>
      <c r="Z968" s="4"/>
      <c r="AA968" s="4"/>
      <c r="AB968" s="4"/>
    </row>
    <row r="969" spans="1:28">
      <c r="A969" s="1"/>
      <c r="B969" s="1"/>
      <c r="C969" s="1"/>
      <c r="D969" s="1"/>
      <c r="E969" s="1"/>
      <c r="F969" s="2"/>
      <c r="G969" s="2"/>
      <c r="H969" s="2"/>
      <c r="I969" s="2"/>
      <c r="J969" s="2"/>
      <c r="K969" s="1"/>
      <c r="L969" s="1"/>
      <c r="M969" s="1"/>
      <c r="N969" s="1"/>
      <c r="O969" s="1"/>
      <c r="P969" s="1"/>
      <c r="Q969" s="1"/>
      <c r="R969" s="1"/>
      <c r="S969" s="3"/>
      <c r="T969" s="3"/>
      <c r="U969" s="4"/>
      <c r="V969" s="4"/>
      <c r="W969" s="4"/>
      <c r="X969" s="4"/>
      <c r="Y969" s="4"/>
      <c r="Z969" s="4"/>
      <c r="AA969" s="4"/>
      <c r="AB969" s="4"/>
    </row>
    <row r="970" spans="1:28">
      <c r="A970" s="1"/>
      <c r="B970" s="1"/>
      <c r="C970" s="1"/>
      <c r="D970" s="1"/>
      <c r="E970" s="1"/>
      <c r="F970" s="2"/>
      <c r="G970" s="2"/>
      <c r="H970" s="2"/>
      <c r="I970" s="2"/>
      <c r="J970" s="2"/>
      <c r="K970" s="1"/>
      <c r="L970" s="1"/>
      <c r="M970" s="1"/>
      <c r="N970" s="1"/>
      <c r="O970" s="1"/>
      <c r="P970" s="1"/>
      <c r="Q970" s="1"/>
      <c r="R970" s="1"/>
      <c r="S970" s="3"/>
      <c r="T970" s="3"/>
      <c r="U970" s="4"/>
      <c r="V970" s="4"/>
      <c r="W970" s="4"/>
      <c r="X970" s="4"/>
      <c r="Y970" s="4"/>
      <c r="Z970" s="4"/>
      <c r="AA970" s="4"/>
      <c r="AB970" s="4"/>
    </row>
    <row r="971" spans="1:28">
      <c r="A971" s="1"/>
      <c r="B971" s="1"/>
      <c r="C971" s="1"/>
      <c r="D971" s="1"/>
      <c r="E971" s="1"/>
      <c r="F971" s="2"/>
      <c r="G971" s="2"/>
      <c r="H971" s="2"/>
      <c r="I971" s="2"/>
      <c r="J971" s="2"/>
      <c r="K971" s="1"/>
      <c r="L971" s="1"/>
      <c r="M971" s="1"/>
      <c r="N971" s="1"/>
      <c r="O971" s="1"/>
      <c r="P971" s="1"/>
      <c r="Q971" s="1"/>
      <c r="R971" s="1"/>
      <c r="S971" s="3"/>
      <c r="T971" s="3"/>
      <c r="U971" s="4"/>
      <c r="V971" s="4"/>
      <c r="W971" s="4"/>
      <c r="X971" s="4"/>
      <c r="Y971" s="4"/>
      <c r="Z971" s="4"/>
      <c r="AA971" s="4"/>
      <c r="AB971" s="4"/>
    </row>
    <row r="972" spans="1:28">
      <c r="A972" s="1"/>
      <c r="B972" s="1"/>
      <c r="C972" s="1"/>
      <c r="D972" s="1"/>
      <c r="E972" s="1"/>
      <c r="F972" s="2"/>
      <c r="G972" s="2"/>
      <c r="H972" s="2"/>
      <c r="I972" s="2"/>
      <c r="J972" s="2"/>
      <c r="K972" s="1"/>
      <c r="L972" s="1"/>
      <c r="M972" s="1"/>
      <c r="N972" s="1"/>
      <c r="O972" s="1"/>
      <c r="P972" s="1"/>
      <c r="Q972" s="1"/>
      <c r="R972" s="1"/>
      <c r="S972" s="3"/>
      <c r="T972" s="3"/>
      <c r="U972" s="4"/>
      <c r="V972" s="4"/>
      <c r="W972" s="4"/>
      <c r="X972" s="4"/>
      <c r="Y972" s="4"/>
      <c r="Z972" s="4"/>
      <c r="AA972" s="4"/>
      <c r="AB972" s="4"/>
    </row>
    <row r="973" spans="1:28">
      <c r="A973" s="1"/>
      <c r="B973" s="1"/>
      <c r="C973" s="1"/>
      <c r="D973" s="1"/>
      <c r="E973" s="1"/>
      <c r="F973" s="2"/>
      <c r="G973" s="2"/>
      <c r="H973" s="2"/>
      <c r="I973" s="2"/>
      <c r="J973" s="2"/>
      <c r="K973" s="1"/>
      <c r="L973" s="1"/>
      <c r="M973" s="1"/>
      <c r="N973" s="1"/>
      <c r="O973" s="1"/>
      <c r="P973" s="1"/>
      <c r="Q973" s="1"/>
      <c r="R973" s="1"/>
      <c r="S973" s="3"/>
      <c r="T973" s="3"/>
      <c r="U973" s="4"/>
      <c r="V973" s="4"/>
      <c r="W973" s="4"/>
      <c r="X973" s="4"/>
      <c r="Y973" s="4"/>
      <c r="Z973" s="4"/>
      <c r="AA973" s="4"/>
      <c r="AB973" s="4"/>
    </row>
    <row r="974" spans="1:28">
      <c r="A974" s="1"/>
      <c r="B974" s="1"/>
      <c r="C974" s="1"/>
      <c r="D974" s="1"/>
      <c r="E974" s="1"/>
      <c r="F974" s="2"/>
      <c r="G974" s="2"/>
      <c r="H974" s="2"/>
      <c r="I974" s="2"/>
      <c r="J974" s="2"/>
      <c r="K974" s="1"/>
      <c r="L974" s="1"/>
      <c r="M974" s="1"/>
      <c r="N974" s="1"/>
      <c r="O974" s="1"/>
      <c r="P974" s="1"/>
      <c r="Q974" s="1"/>
      <c r="R974" s="1"/>
      <c r="S974" s="3"/>
      <c r="T974" s="3"/>
      <c r="U974" s="4"/>
      <c r="V974" s="4"/>
      <c r="W974" s="4"/>
      <c r="X974" s="4"/>
      <c r="Y974" s="4"/>
      <c r="Z974" s="4"/>
      <c r="AA974" s="4"/>
      <c r="AB974" s="4"/>
    </row>
    <row r="975" spans="1:28">
      <c r="A975" s="1"/>
      <c r="B975" s="1"/>
      <c r="C975" s="1"/>
      <c r="D975" s="1"/>
      <c r="E975" s="1"/>
      <c r="F975" s="2"/>
      <c r="G975" s="2"/>
      <c r="H975" s="2"/>
      <c r="I975" s="2"/>
      <c r="J975" s="2"/>
      <c r="K975" s="1"/>
      <c r="L975" s="1"/>
      <c r="M975" s="1"/>
      <c r="N975" s="1"/>
      <c r="O975" s="1"/>
      <c r="P975" s="1"/>
      <c r="Q975" s="1"/>
      <c r="R975" s="1"/>
      <c r="S975" s="3"/>
      <c r="T975" s="3"/>
      <c r="U975" s="4"/>
      <c r="V975" s="4"/>
      <c r="W975" s="4"/>
      <c r="X975" s="4"/>
      <c r="Y975" s="4"/>
      <c r="Z975" s="4"/>
      <c r="AA975" s="4"/>
      <c r="AB975" s="4"/>
    </row>
    <row r="976" spans="1:28">
      <c r="A976" s="1"/>
      <c r="B976" s="1"/>
      <c r="C976" s="1"/>
      <c r="D976" s="1"/>
      <c r="E976" s="1"/>
      <c r="F976" s="2"/>
      <c r="G976" s="2"/>
      <c r="H976" s="2"/>
      <c r="I976" s="2"/>
      <c r="J976" s="2"/>
      <c r="K976" s="1"/>
      <c r="L976" s="1"/>
      <c r="M976" s="1"/>
      <c r="N976" s="1"/>
      <c r="O976" s="1"/>
      <c r="P976" s="1"/>
      <c r="Q976" s="1"/>
      <c r="R976" s="1"/>
      <c r="S976" s="3"/>
      <c r="T976" s="3"/>
      <c r="U976" s="4"/>
      <c r="V976" s="4"/>
      <c r="W976" s="4"/>
      <c r="X976" s="4"/>
      <c r="Y976" s="4"/>
      <c r="Z976" s="4"/>
      <c r="AA976" s="4"/>
      <c r="AB976" s="4"/>
    </row>
    <row r="977" spans="1:28">
      <c r="A977" s="1"/>
      <c r="B977" s="1"/>
      <c r="C977" s="1"/>
      <c r="D977" s="1"/>
      <c r="E977" s="1"/>
      <c r="F977" s="2"/>
      <c r="G977" s="2"/>
      <c r="H977" s="2"/>
      <c r="I977" s="2"/>
      <c r="J977" s="2"/>
      <c r="K977" s="1"/>
      <c r="L977" s="1"/>
      <c r="M977" s="1"/>
      <c r="N977" s="1"/>
      <c r="O977" s="1"/>
      <c r="P977" s="1"/>
      <c r="Q977" s="1"/>
      <c r="R977" s="1"/>
      <c r="S977" s="3"/>
      <c r="T977" s="3"/>
      <c r="U977" s="4"/>
      <c r="V977" s="4"/>
      <c r="W977" s="4"/>
      <c r="X977" s="4"/>
      <c r="Y977" s="4"/>
      <c r="Z977" s="4"/>
      <c r="AA977" s="4"/>
      <c r="AB977" s="4"/>
    </row>
    <row r="978" spans="1:28">
      <c r="A978" s="1"/>
      <c r="B978" s="1"/>
      <c r="C978" s="1"/>
      <c r="D978" s="1"/>
      <c r="E978" s="1"/>
      <c r="F978" s="2"/>
      <c r="G978" s="2"/>
      <c r="H978" s="2"/>
      <c r="I978" s="2"/>
      <c r="J978" s="2"/>
      <c r="K978" s="1"/>
      <c r="L978" s="1"/>
      <c r="M978" s="1"/>
      <c r="N978" s="1"/>
      <c r="O978" s="1"/>
      <c r="P978" s="1"/>
      <c r="Q978" s="1"/>
      <c r="R978" s="1"/>
      <c r="S978" s="3"/>
      <c r="T978" s="3"/>
      <c r="U978" s="4"/>
      <c r="V978" s="4"/>
      <c r="W978" s="4"/>
      <c r="X978" s="4"/>
      <c r="Y978" s="4"/>
      <c r="Z978" s="4"/>
      <c r="AA978" s="4"/>
      <c r="AB978" s="4"/>
    </row>
    <row r="979" spans="1:28">
      <c r="A979" s="1"/>
      <c r="B979" s="1"/>
      <c r="C979" s="1"/>
      <c r="D979" s="1"/>
      <c r="E979" s="1"/>
      <c r="F979" s="2"/>
      <c r="G979" s="2"/>
      <c r="H979" s="2"/>
      <c r="I979" s="2"/>
      <c r="J979" s="2"/>
      <c r="K979" s="1"/>
      <c r="L979" s="1"/>
      <c r="M979" s="1"/>
      <c r="N979" s="1"/>
      <c r="O979" s="1"/>
      <c r="P979" s="1"/>
      <c r="Q979" s="1"/>
      <c r="R979" s="1"/>
      <c r="S979" s="3"/>
      <c r="T979" s="3"/>
      <c r="U979" s="4"/>
      <c r="V979" s="4"/>
      <c r="W979" s="4"/>
      <c r="X979" s="4"/>
      <c r="Y979" s="4"/>
      <c r="Z979" s="4"/>
      <c r="AA979" s="4"/>
      <c r="AB979" s="4"/>
    </row>
    <row r="980" spans="1:28">
      <c r="A980" s="1"/>
      <c r="B980" s="1"/>
      <c r="C980" s="1"/>
      <c r="D980" s="1"/>
      <c r="E980" s="1"/>
      <c r="F980" s="2"/>
      <c r="G980" s="2"/>
      <c r="H980" s="2"/>
      <c r="I980" s="2"/>
      <c r="J980" s="2"/>
      <c r="K980" s="1"/>
      <c r="L980" s="1"/>
      <c r="M980" s="1"/>
      <c r="N980" s="1"/>
      <c r="O980" s="1"/>
      <c r="P980" s="1"/>
      <c r="Q980" s="1"/>
      <c r="R980" s="1"/>
      <c r="S980" s="3"/>
      <c r="T980" s="3"/>
      <c r="U980" s="4"/>
      <c r="V980" s="4"/>
      <c r="W980" s="4"/>
      <c r="X980" s="4"/>
      <c r="Y980" s="4"/>
      <c r="Z980" s="4"/>
      <c r="AA980" s="4"/>
      <c r="AB980" s="4"/>
    </row>
    <row r="981" spans="1:28">
      <c r="A981" s="1"/>
      <c r="B981" s="1"/>
      <c r="C981" s="1"/>
      <c r="D981" s="1"/>
      <c r="E981" s="1"/>
      <c r="F981" s="2"/>
      <c r="G981" s="2"/>
      <c r="H981" s="2"/>
      <c r="I981" s="2"/>
      <c r="J981" s="2"/>
      <c r="K981" s="1"/>
      <c r="L981" s="1"/>
      <c r="M981" s="1"/>
      <c r="N981" s="1"/>
      <c r="O981" s="1"/>
      <c r="P981" s="1"/>
      <c r="Q981" s="1"/>
      <c r="R981" s="1"/>
      <c r="S981" s="3"/>
      <c r="T981" s="3"/>
      <c r="U981" s="4"/>
      <c r="V981" s="4"/>
      <c r="W981" s="4"/>
      <c r="X981" s="4"/>
      <c r="Y981" s="4"/>
      <c r="Z981" s="4"/>
      <c r="AA981" s="4"/>
      <c r="AB981" s="4"/>
    </row>
    <row r="982" spans="1:28">
      <c r="A982" s="1"/>
      <c r="B982" s="1"/>
      <c r="C982" s="1"/>
      <c r="D982" s="1"/>
      <c r="E982" s="1"/>
      <c r="F982" s="2"/>
      <c r="G982" s="2"/>
      <c r="H982" s="2"/>
      <c r="I982" s="2"/>
      <c r="J982" s="2"/>
      <c r="K982" s="1"/>
      <c r="L982" s="1"/>
      <c r="M982" s="1"/>
      <c r="N982" s="1"/>
      <c r="O982" s="1"/>
      <c r="P982" s="1"/>
      <c r="Q982" s="1"/>
      <c r="R982" s="1"/>
      <c r="S982" s="3"/>
      <c r="T982" s="3"/>
      <c r="U982" s="4"/>
      <c r="V982" s="4"/>
      <c r="W982" s="4"/>
      <c r="X982" s="4"/>
      <c r="Y982" s="4"/>
      <c r="Z982" s="4"/>
      <c r="AA982" s="4"/>
      <c r="AB982" s="4"/>
    </row>
    <row r="983" spans="1:28">
      <c r="A983" s="1"/>
      <c r="B983" s="1"/>
      <c r="C983" s="1"/>
      <c r="D983" s="1"/>
      <c r="E983" s="1"/>
      <c r="F983" s="2"/>
      <c r="G983" s="2"/>
      <c r="H983" s="2"/>
      <c r="I983" s="2"/>
      <c r="J983" s="2"/>
      <c r="K983" s="1"/>
      <c r="L983" s="1"/>
      <c r="M983" s="1"/>
      <c r="N983" s="1"/>
      <c r="O983" s="1"/>
      <c r="P983" s="1"/>
      <c r="Q983" s="1"/>
      <c r="R983" s="1"/>
      <c r="S983" s="3"/>
      <c r="T983" s="3"/>
      <c r="U983" s="4"/>
      <c r="V983" s="4"/>
      <c r="W983" s="4"/>
      <c r="X983" s="4"/>
      <c r="Y983" s="4"/>
      <c r="Z983" s="4"/>
      <c r="AA983" s="4"/>
      <c r="AB983" s="4"/>
    </row>
    <row r="984" spans="1:28">
      <c r="A984" s="1"/>
      <c r="B984" s="1"/>
      <c r="C984" s="1"/>
      <c r="D984" s="1"/>
      <c r="E984" s="1"/>
      <c r="F984" s="2"/>
      <c r="G984" s="2"/>
      <c r="H984" s="2"/>
      <c r="I984" s="2"/>
      <c r="J984" s="2"/>
      <c r="K984" s="1"/>
      <c r="L984" s="1"/>
      <c r="M984" s="1"/>
      <c r="N984" s="1"/>
      <c r="O984" s="1"/>
      <c r="P984" s="1"/>
      <c r="Q984" s="1"/>
      <c r="R984" s="1"/>
      <c r="S984" s="3"/>
      <c r="T984" s="3"/>
      <c r="U984" s="4"/>
      <c r="V984" s="4"/>
      <c r="W984" s="4"/>
      <c r="X984" s="4"/>
      <c r="Y984" s="4"/>
      <c r="Z984" s="4"/>
      <c r="AA984" s="4"/>
      <c r="AB984" s="4"/>
    </row>
    <row r="985" spans="1:28">
      <c r="A985" s="1"/>
      <c r="B985" s="1"/>
      <c r="C985" s="1"/>
      <c r="D985" s="1"/>
      <c r="E985" s="1"/>
      <c r="F985" s="2"/>
      <c r="G985" s="2"/>
      <c r="H985" s="2"/>
      <c r="I985" s="2"/>
      <c r="J985" s="2"/>
      <c r="K985" s="1"/>
      <c r="L985" s="1"/>
      <c r="M985" s="1"/>
      <c r="N985" s="1"/>
      <c r="O985" s="1"/>
      <c r="P985" s="1"/>
      <c r="Q985" s="1"/>
      <c r="R985" s="1"/>
      <c r="S985" s="3"/>
      <c r="T985" s="3"/>
      <c r="U985" s="4"/>
      <c r="V985" s="4"/>
      <c r="W985" s="4"/>
      <c r="X985" s="4"/>
      <c r="Y985" s="4"/>
      <c r="Z985" s="4"/>
      <c r="AA985" s="4"/>
      <c r="AB985" s="4"/>
    </row>
    <row r="986" spans="1:28">
      <c r="A986" s="1"/>
      <c r="B986" s="1"/>
      <c r="C986" s="1"/>
      <c r="D986" s="1"/>
      <c r="E986" s="1"/>
      <c r="F986" s="2"/>
      <c r="G986" s="2"/>
      <c r="H986" s="2"/>
      <c r="I986" s="2"/>
      <c r="J986" s="2"/>
      <c r="K986" s="1"/>
      <c r="L986" s="1"/>
      <c r="M986" s="1"/>
      <c r="N986" s="1"/>
      <c r="O986" s="1"/>
      <c r="P986" s="1"/>
      <c r="Q986" s="1"/>
      <c r="R986" s="1"/>
      <c r="S986" s="3"/>
      <c r="T986" s="3"/>
      <c r="U986" s="4"/>
      <c r="V986" s="4"/>
      <c r="W986" s="4"/>
      <c r="X986" s="4"/>
      <c r="Y986" s="4"/>
      <c r="Z986" s="4"/>
      <c r="AA986" s="4"/>
      <c r="AB986" s="4"/>
    </row>
    <row r="987" spans="1:28">
      <c r="A987" s="1"/>
      <c r="B987" s="1"/>
      <c r="C987" s="1"/>
      <c r="D987" s="1"/>
      <c r="E987" s="1"/>
      <c r="F987" s="2"/>
      <c r="G987" s="2"/>
      <c r="H987" s="2"/>
      <c r="I987" s="2"/>
      <c r="J987" s="2"/>
      <c r="K987" s="1"/>
      <c r="L987" s="1"/>
      <c r="M987" s="1"/>
      <c r="N987" s="1"/>
      <c r="O987" s="1"/>
      <c r="P987" s="1"/>
      <c r="Q987" s="1"/>
      <c r="R987" s="1"/>
      <c r="S987" s="3"/>
      <c r="T987" s="3"/>
      <c r="U987" s="4"/>
      <c r="V987" s="4"/>
      <c r="W987" s="4"/>
      <c r="X987" s="4"/>
      <c r="Y987" s="4"/>
      <c r="Z987" s="4"/>
      <c r="AA987" s="4"/>
      <c r="AB987" s="4"/>
    </row>
    <row r="988" spans="1:28">
      <c r="A988" s="1"/>
      <c r="B988" s="1"/>
      <c r="C988" s="1"/>
      <c r="D988" s="1"/>
      <c r="E988" s="1"/>
      <c r="F988" s="2"/>
      <c r="G988" s="2"/>
      <c r="H988" s="2"/>
      <c r="I988" s="2"/>
      <c r="J988" s="2"/>
      <c r="K988" s="1"/>
      <c r="L988" s="1"/>
      <c r="M988" s="1"/>
      <c r="N988" s="1"/>
      <c r="O988" s="1"/>
      <c r="P988" s="1"/>
      <c r="Q988" s="1"/>
      <c r="R988" s="1"/>
      <c r="S988" s="3"/>
      <c r="T988" s="3"/>
      <c r="U988" s="4"/>
      <c r="V988" s="4"/>
      <c r="W988" s="4"/>
      <c r="X988" s="4"/>
      <c r="Y988" s="4"/>
      <c r="Z988" s="4"/>
      <c r="AA988" s="4"/>
      <c r="AB988" s="4"/>
    </row>
    <row r="989" spans="1:28">
      <c r="A989" s="1"/>
      <c r="B989" s="1"/>
      <c r="C989" s="1"/>
      <c r="D989" s="1"/>
      <c r="E989" s="1"/>
      <c r="F989" s="2"/>
      <c r="G989" s="2"/>
      <c r="H989" s="2"/>
      <c r="I989" s="2"/>
      <c r="J989" s="2"/>
      <c r="K989" s="1"/>
      <c r="L989" s="1"/>
      <c r="M989" s="1"/>
      <c r="N989" s="1"/>
      <c r="O989" s="1"/>
      <c r="P989" s="1"/>
      <c r="Q989" s="1"/>
      <c r="R989" s="1"/>
      <c r="S989" s="3"/>
      <c r="T989" s="3"/>
      <c r="U989" s="4"/>
      <c r="V989" s="4"/>
      <c r="W989" s="4"/>
      <c r="X989" s="4"/>
      <c r="Y989" s="4"/>
      <c r="Z989" s="4"/>
      <c r="AA989" s="4"/>
      <c r="AB989" s="4"/>
    </row>
    <row r="990" spans="1:28">
      <c r="A990" s="1"/>
      <c r="B990" s="1"/>
      <c r="C990" s="1"/>
      <c r="D990" s="1"/>
      <c r="E990" s="1"/>
      <c r="F990" s="2"/>
      <c r="G990" s="2"/>
      <c r="H990" s="2"/>
      <c r="I990" s="2"/>
      <c r="J990" s="2"/>
      <c r="K990" s="1"/>
      <c r="L990" s="1"/>
      <c r="M990" s="1"/>
      <c r="N990" s="1"/>
      <c r="O990" s="1"/>
      <c r="P990" s="1"/>
      <c r="Q990" s="1"/>
      <c r="R990" s="1"/>
      <c r="S990" s="3"/>
      <c r="T990" s="3"/>
      <c r="U990" s="4"/>
      <c r="V990" s="4"/>
      <c r="W990" s="4"/>
      <c r="X990" s="4"/>
      <c r="Y990" s="4"/>
      <c r="Z990" s="4"/>
      <c r="AA990" s="4"/>
      <c r="AB990" s="4"/>
    </row>
    <row r="991" spans="1:28">
      <c r="A991" s="1"/>
      <c r="B991" s="1"/>
      <c r="C991" s="1"/>
      <c r="D991" s="1"/>
      <c r="E991" s="1"/>
      <c r="F991" s="2"/>
      <c r="G991" s="2"/>
      <c r="H991" s="2"/>
      <c r="I991" s="2"/>
      <c r="J991" s="2"/>
      <c r="K991" s="1"/>
      <c r="L991" s="1"/>
      <c r="M991" s="1"/>
      <c r="N991" s="1"/>
      <c r="O991" s="1"/>
      <c r="P991" s="1"/>
      <c r="Q991" s="1"/>
      <c r="R991" s="1"/>
      <c r="S991" s="3"/>
      <c r="T991" s="3"/>
      <c r="U991" s="4"/>
      <c r="V991" s="4"/>
      <c r="W991" s="4"/>
      <c r="X991" s="4"/>
      <c r="Y991" s="4"/>
      <c r="Z991" s="4"/>
      <c r="AA991" s="4"/>
      <c r="AB991" s="4"/>
    </row>
    <row r="992" spans="1:28">
      <c r="A992" s="1"/>
      <c r="B992" s="1"/>
      <c r="C992" s="1"/>
      <c r="D992" s="1"/>
      <c r="E992" s="1"/>
      <c r="F992" s="2"/>
      <c r="G992" s="2"/>
      <c r="H992" s="2"/>
      <c r="I992" s="2"/>
      <c r="J992" s="2"/>
      <c r="K992" s="1"/>
      <c r="L992" s="1"/>
      <c r="M992" s="1"/>
      <c r="N992" s="1"/>
      <c r="O992" s="1"/>
      <c r="P992" s="1"/>
      <c r="Q992" s="1"/>
      <c r="R992" s="1"/>
      <c r="S992" s="3"/>
      <c r="T992" s="3"/>
      <c r="U992" s="4"/>
      <c r="V992" s="4"/>
      <c r="W992" s="4"/>
      <c r="X992" s="4"/>
      <c r="Y992" s="4"/>
      <c r="Z992" s="4"/>
      <c r="AA992" s="4"/>
      <c r="AB992" s="4"/>
    </row>
    <row r="993" spans="1:28">
      <c r="A993" s="1"/>
      <c r="B993" s="1"/>
      <c r="C993" s="1"/>
      <c r="D993" s="1"/>
      <c r="E993" s="1"/>
      <c r="F993" s="2"/>
      <c r="G993" s="2"/>
      <c r="H993" s="2"/>
      <c r="I993" s="2"/>
      <c r="J993" s="2"/>
      <c r="K993" s="1"/>
      <c r="L993" s="1"/>
      <c r="M993" s="1"/>
      <c r="N993" s="1"/>
      <c r="O993" s="1"/>
      <c r="P993" s="1"/>
      <c r="Q993" s="1"/>
      <c r="R993" s="1"/>
      <c r="S993" s="3"/>
      <c r="T993" s="3"/>
      <c r="U993" s="4"/>
      <c r="V993" s="4"/>
      <c r="W993" s="4"/>
      <c r="X993" s="4"/>
      <c r="Y993" s="4"/>
      <c r="Z993" s="4"/>
      <c r="AA993" s="4"/>
      <c r="AB993" s="4"/>
    </row>
    <row r="994" spans="1:28">
      <c r="A994" s="1"/>
      <c r="B994" s="1"/>
      <c r="C994" s="1"/>
      <c r="D994" s="1"/>
      <c r="E994" s="1"/>
      <c r="F994" s="2"/>
      <c r="G994" s="2"/>
      <c r="H994" s="2"/>
      <c r="I994" s="2"/>
      <c r="J994" s="2"/>
      <c r="K994" s="1"/>
      <c r="L994" s="1"/>
      <c r="M994" s="1"/>
      <c r="N994" s="1"/>
      <c r="O994" s="1"/>
      <c r="P994" s="1"/>
      <c r="Q994" s="1"/>
      <c r="R994" s="1"/>
      <c r="S994" s="3"/>
      <c r="T994" s="3"/>
      <c r="U994" s="4"/>
      <c r="V994" s="4"/>
      <c r="W994" s="4"/>
      <c r="X994" s="4"/>
      <c r="Y994" s="4"/>
      <c r="Z994" s="4"/>
      <c r="AA994" s="4"/>
      <c r="AB994" s="4"/>
    </row>
    <row r="995" spans="1:28">
      <c r="A995" s="1"/>
      <c r="B995" s="1"/>
      <c r="C995" s="1"/>
      <c r="D995" s="1"/>
      <c r="E995" s="1"/>
      <c r="F995" s="2"/>
      <c r="G995" s="2"/>
      <c r="H995" s="2"/>
      <c r="I995" s="2"/>
      <c r="J995" s="2"/>
      <c r="K995" s="1"/>
      <c r="L995" s="1"/>
      <c r="M995" s="1"/>
      <c r="N995" s="1"/>
      <c r="O995" s="1"/>
      <c r="P995" s="1"/>
      <c r="Q995" s="1"/>
      <c r="R995" s="1"/>
      <c r="S995" s="3"/>
      <c r="T995" s="3"/>
      <c r="U995" s="4"/>
      <c r="V995" s="4"/>
      <c r="W995" s="4"/>
      <c r="X995" s="4"/>
      <c r="Y995" s="4"/>
      <c r="Z995" s="4"/>
      <c r="AA995" s="4"/>
      <c r="AB995" s="4"/>
    </row>
    <row r="996" spans="1:28">
      <c r="A996" s="1"/>
      <c r="B996" s="1"/>
      <c r="C996" s="1"/>
      <c r="D996" s="1"/>
      <c r="E996" s="1"/>
      <c r="F996" s="2"/>
      <c r="G996" s="2"/>
      <c r="H996" s="2"/>
      <c r="I996" s="2"/>
      <c r="J996" s="2"/>
      <c r="K996" s="1"/>
      <c r="L996" s="1"/>
      <c r="M996" s="1"/>
      <c r="N996" s="1"/>
      <c r="O996" s="1"/>
      <c r="P996" s="1"/>
      <c r="Q996" s="1"/>
      <c r="R996" s="1"/>
      <c r="S996" s="3"/>
      <c r="T996" s="3"/>
      <c r="U996" s="4"/>
      <c r="V996" s="4"/>
      <c r="W996" s="4"/>
      <c r="X996" s="4"/>
      <c r="Y996" s="4"/>
      <c r="Z996" s="4"/>
      <c r="AA996" s="4"/>
      <c r="AB996" s="4"/>
    </row>
    <row r="997" spans="1:28">
      <c r="A997" s="1"/>
      <c r="B997" s="1"/>
      <c r="C997" s="1"/>
      <c r="D997" s="1"/>
      <c r="E997" s="1"/>
      <c r="F997" s="2"/>
      <c r="G997" s="2"/>
      <c r="H997" s="2"/>
      <c r="I997" s="2"/>
      <c r="J997" s="2"/>
      <c r="K997" s="1"/>
      <c r="L997" s="1"/>
      <c r="M997" s="1"/>
      <c r="N997" s="1"/>
      <c r="O997" s="1"/>
      <c r="P997" s="1"/>
      <c r="Q997" s="1"/>
      <c r="R997" s="1"/>
      <c r="S997" s="3"/>
      <c r="T997" s="3"/>
      <c r="U997" s="4"/>
      <c r="V997" s="4"/>
      <c r="W997" s="4"/>
      <c r="X997" s="4"/>
      <c r="Y997" s="4"/>
      <c r="Z997" s="4"/>
      <c r="AA997" s="4"/>
      <c r="AB997" s="4"/>
    </row>
    <row r="998" spans="1:28">
      <c r="A998" s="1"/>
      <c r="B998" s="1"/>
      <c r="C998" s="1"/>
      <c r="D998" s="1"/>
      <c r="E998" s="1"/>
      <c r="F998" s="2"/>
      <c r="G998" s="2"/>
      <c r="H998" s="2"/>
      <c r="I998" s="2"/>
      <c r="J998" s="2"/>
      <c r="K998" s="1"/>
      <c r="L998" s="1"/>
      <c r="M998" s="1"/>
      <c r="N998" s="1"/>
      <c r="O998" s="1"/>
      <c r="P998" s="1"/>
      <c r="Q998" s="1"/>
      <c r="R998" s="1"/>
      <c r="S998" s="3"/>
      <c r="T998" s="3"/>
      <c r="U998" s="4"/>
      <c r="V998" s="4"/>
      <c r="W998" s="4"/>
      <c r="X998" s="4"/>
      <c r="Y998" s="4"/>
      <c r="Z998" s="4"/>
      <c r="AA998" s="4"/>
      <c r="AB998" s="4"/>
    </row>
    <row r="999" spans="1:28">
      <c r="A999" s="1"/>
      <c r="B999" s="1"/>
      <c r="C999" s="1"/>
      <c r="D999" s="1"/>
      <c r="E999" s="1"/>
      <c r="F999" s="2"/>
      <c r="G999" s="2"/>
      <c r="H999" s="2"/>
      <c r="I999" s="2"/>
      <c r="J999" s="2"/>
      <c r="K999" s="1"/>
      <c r="L999" s="1"/>
      <c r="M999" s="1"/>
      <c r="N999" s="1"/>
      <c r="O999" s="1"/>
      <c r="P999" s="1"/>
      <c r="Q999" s="1"/>
      <c r="R999" s="1"/>
      <c r="S999" s="3"/>
      <c r="T999" s="3"/>
      <c r="U999" s="4"/>
      <c r="V999" s="4"/>
      <c r="W999" s="4"/>
      <c r="X999" s="4"/>
      <c r="Y999" s="4"/>
      <c r="Z999" s="4"/>
      <c r="AA999" s="4"/>
      <c r="AB999" s="4"/>
    </row>
    <row r="1000" spans="1:28">
      <c r="A1000" s="1"/>
      <c r="B1000" s="1"/>
      <c r="C1000" s="1"/>
      <c r="D1000" s="1"/>
      <c r="E1000" s="1"/>
      <c r="F1000" s="2"/>
      <c r="G1000" s="2"/>
      <c r="H1000" s="2"/>
      <c r="I1000" s="2"/>
      <c r="J1000" s="2"/>
      <c r="K1000" s="1"/>
      <c r="L1000" s="1"/>
      <c r="M1000" s="1"/>
      <c r="N1000" s="1"/>
      <c r="O1000" s="1"/>
      <c r="P1000" s="1"/>
      <c r="Q1000" s="1"/>
      <c r="R1000" s="1"/>
      <c r="S1000" s="3"/>
      <c r="T1000" s="3"/>
      <c r="U1000" s="4"/>
      <c r="V1000" s="4"/>
      <c r="W1000" s="4"/>
      <c r="X1000" s="4"/>
      <c r="Y1000" s="4"/>
      <c r="Z1000" s="4"/>
      <c r="AA1000" s="4"/>
      <c r="AB1000" s="4"/>
    </row>
    <row r="1001" spans="1:28">
      <c r="A1001" s="1"/>
      <c r="B1001" s="1"/>
      <c r="C1001" s="1"/>
      <c r="D1001" s="1"/>
      <c r="E1001" s="1"/>
      <c r="F1001" s="2"/>
      <c r="G1001" s="2"/>
      <c r="H1001" s="2"/>
      <c r="I1001" s="2"/>
      <c r="J1001" s="2"/>
      <c r="K1001" s="1"/>
      <c r="L1001" s="1"/>
      <c r="M1001" s="1"/>
      <c r="N1001" s="1"/>
      <c r="O1001" s="1"/>
      <c r="P1001" s="1"/>
      <c r="Q1001" s="1"/>
      <c r="R1001" s="1"/>
      <c r="S1001" s="3"/>
      <c r="T1001" s="3"/>
      <c r="U1001" s="4"/>
      <c r="V1001" s="4"/>
      <c r="W1001" s="4"/>
      <c r="X1001" s="4"/>
      <c r="Y1001" s="4"/>
      <c r="Z1001" s="4"/>
      <c r="AA1001" s="4"/>
      <c r="AB1001" s="4"/>
    </row>
    <row r="1002" spans="1:28">
      <c r="A1002" s="1"/>
      <c r="B1002" s="1"/>
      <c r="C1002" s="1"/>
      <c r="D1002" s="1"/>
      <c r="E1002" s="1"/>
      <c r="F1002" s="2"/>
      <c r="G1002" s="2"/>
      <c r="H1002" s="2"/>
      <c r="I1002" s="2"/>
      <c r="J1002" s="2"/>
      <c r="K1002" s="1"/>
      <c r="L1002" s="1"/>
      <c r="M1002" s="1"/>
      <c r="N1002" s="1"/>
      <c r="O1002" s="1"/>
      <c r="P1002" s="1"/>
      <c r="Q1002" s="1"/>
      <c r="R1002" s="1"/>
      <c r="S1002" s="3"/>
      <c r="T1002" s="3"/>
      <c r="U1002" s="4"/>
      <c r="V1002" s="4"/>
      <c r="W1002" s="4"/>
      <c r="X1002" s="4"/>
      <c r="Y1002" s="4"/>
      <c r="Z1002" s="4"/>
      <c r="AA1002" s="4"/>
      <c r="AB1002" s="4"/>
    </row>
    <row r="1003" spans="1:28">
      <c r="A1003" s="1"/>
      <c r="B1003" s="1"/>
      <c r="C1003" s="1"/>
      <c r="D1003" s="1"/>
      <c r="E1003" s="1"/>
      <c r="F1003" s="2"/>
      <c r="G1003" s="2"/>
      <c r="H1003" s="2"/>
      <c r="I1003" s="2"/>
      <c r="J1003" s="2"/>
      <c r="K1003" s="1"/>
      <c r="L1003" s="1"/>
      <c r="M1003" s="1"/>
      <c r="N1003" s="1"/>
      <c r="O1003" s="1"/>
      <c r="P1003" s="1"/>
      <c r="Q1003" s="1"/>
      <c r="R1003" s="1"/>
      <c r="S1003" s="3"/>
      <c r="T1003" s="3"/>
      <c r="U1003" s="4"/>
      <c r="V1003" s="4"/>
      <c r="W1003" s="4"/>
      <c r="X1003" s="4"/>
      <c r="Y1003" s="4"/>
      <c r="Z1003" s="4"/>
      <c r="AA1003" s="4"/>
      <c r="AB1003" s="4"/>
    </row>
  </sheetData>
  <mergeCells count="68">
    <mergeCell ref="A77:L77"/>
    <mergeCell ref="R3:R4"/>
    <mergeCell ref="A6:S6"/>
    <mergeCell ref="A7:A9"/>
    <mergeCell ref="A10:A12"/>
    <mergeCell ref="O7:O9"/>
    <mergeCell ref="O10:O12"/>
    <mergeCell ref="P7:P9"/>
    <mergeCell ref="P10:P12"/>
    <mergeCell ref="S3:S4"/>
    <mergeCell ref="A5:S5"/>
    <mergeCell ref="A3:A4"/>
    <mergeCell ref="B3:B4"/>
    <mergeCell ref="C3:C4"/>
    <mergeCell ref="O3:O4"/>
    <mergeCell ref="P3:P4"/>
    <mergeCell ref="M3:M4"/>
    <mergeCell ref="G3:L3"/>
    <mergeCell ref="A13:A19"/>
    <mergeCell ref="O13:O19"/>
    <mergeCell ref="P13:P19"/>
    <mergeCell ref="A52:S52"/>
    <mergeCell ref="A29:A31"/>
    <mergeCell ref="A32:C32"/>
    <mergeCell ref="A33:S33"/>
    <mergeCell ref="A34:A40"/>
    <mergeCell ref="A41:A45"/>
    <mergeCell ref="A46:A50"/>
    <mergeCell ref="A51:C51"/>
    <mergeCell ref="O29:O31"/>
    <mergeCell ref="O34:O40"/>
    <mergeCell ref="O41:O45"/>
    <mergeCell ref="O46:O50"/>
    <mergeCell ref="P41:P45"/>
    <mergeCell ref="P46:P50"/>
    <mergeCell ref="P29:P31"/>
    <mergeCell ref="P34:P40"/>
    <mergeCell ref="A73:C73"/>
    <mergeCell ref="A53:A56"/>
    <mergeCell ref="A57:C57"/>
    <mergeCell ref="A58:S58"/>
    <mergeCell ref="A59:A66"/>
    <mergeCell ref="A67:C67"/>
    <mergeCell ref="A68:Q68"/>
    <mergeCell ref="R68:S68"/>
    <mergeCell ref="A69:A72"/>
    <mergeCell ref="O53:O56"/>
    <mergeCell ref="O59:O66"/>
    <mergeCell ref="O69:O72"/>
    <mergeCell ref="P53:P56"/>
    <mergeCell ref="P59:P66"/>
    <mergeCell ref="P69:P72"/>
    <mergeCell ref="A1:P2"/>
    <mergeCell ref="Q2:T2"/>
    <mergeCell ref="P20:P22"/>
    <mergeCell ref="P23:P25"/>
    <mergeCell ref="P26:P28"/>
    <mergeCell ref="A20:A22"/>
    <mergeCell ref="A23:A25"/>
    <mergeCell ref="A26:A28"/>
    <mergeCell ref="O20:O22"/>
    <mergeCell ref="O23:O25"/>
    <mergeCell ref="O26:O28"/>
    <mergeCell ref="D3:D4"/>
    <mergeCell ref="Q3:Q4"/>
    <mergeCell ref="E3:E4"/>
    <mergeCell ref="F3:F4"/>
    <mergeCell ref="N3:N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DH1258"/>
  <sheetViews>
    <sheetView zoomScale="60" zoomScaleNormal="60" workbookViewId="0">
      <pane ySplit="4" topLeftCell="A5" activePane="bottomLeft" state="frozen"/>
      <selection activeCell="M89" sqref="M89"/>
      <selection pane="bottomLeft" activeCell="G11" sqref="G11"/>
    </sheetView>
  </sheetViews>
  <sheetFormatPr defaultColWidth="12.42578125" defaultRowHeight="18.75"/>
  <cols>
    <col min="1" max="1" width="33.42578125" style="387" customWidth="1"/>
    <col min="2" max="2" width="71.140625" style="387" customWidth="1"/>
    <col min="3" max="3" width="21" style="387" customWidth="1"/>
    <col min="4" max="4" width="12.140625" style="387" customWidth="1"/>
    <col min="5" max="5" width="12.85546875" style="387" customWidth="1"/>
    <col min="6" max="6" width="19.140625" style="387" customWidth="1"/>
    <col min="7" max="7" width="16.42578125" style="387" customWidth="1"/>
    <col min="8" max="8" width="26.5703125" style="387" customWidth="1"/>
    <col min="9" max="9" width="18.28515625" style="387" customWidth="1"/>
    <col min="10" max="10" width="21.5703125" style="387" customWidth="1"/>
    <col min="11" max="11" width="17.42578125" style="387" customWidth="1"/>
    <col min="12" max="12" width="41.42578125" style="387" customWidth="1"/>
    <col min="13" max="13" width="33.140625" style="520" customWidth="1"/>
    <col min="14" max="15" width="42" style="387" customWidth="1"/>
    <col min="16" max="16" width="30" style="520" customWidth="1"/>
    <col min="17" max="111" width="12.42578125" style="386"/>
    <col min="112" max="16384" width="12.42578125" style="387"/>
  </cols>
  <sheetData>
    <row r="1" spans="1:112">
      <c r="A1" s="1297" t="s">
        <v>674</v>
      </c>
      <c r="B1" s="1298"/>
      <c r="C1" s="1298"/>
      <c r="D1" s="1298"/>
      <c r="E1" s="1298"/>
      <c r="F1" s="1298"/>
      <c r="G1" s="1298"/>
      <c r="H1" s="1298"/>
      <c r="I1" s="1298"/>
      <c r="J1" s="1298"/>
      <c r="K1" s="1298"/>
      <c r="L1" s="1298"/>
      <c r="M1" s="1298"/>
      <c r="N1" s="1298"/>
      <c r="O1" s="1298"/>
      <c r="P1" s="1298"/>
      <c r="Q1" s="385"/>
      <c r="R1" s="385"/>
      <c r="S1" s="385"/>
      <c r="T1" s="385"/>
      <c r="U1" s="385"/>
      <c r="V1" s="385"/>
      <c r="W1" s="385"/>
      <c r="X1" s="385"/>
      <c r="Y1" s="385"/>
    </row>
    <row r="2" spans="1:112">
      <c r="A2" s="1299"/>
      <c r="B2" s="1300"/>
      <c r="C2" s="1300"/>
      <c r="D2" s="1300"/>
      <c r="E2" s="1300"/>
      <c r="F2" s="1300"/>
      <c r="G2" s="1300"/>
      <c r="H2" s="1300"/>
      <c r="I2" s="1300"/>
      <c r="J2" s="1300"/>
      <c r="K2" s="1300"/>
      <c r="L2" s="1300"/>
      <c r="M2" s="1300"/>
      <c r="N2" s="1300"/>
      <c r="O2" s="1300"/>
      <c r="P2" s="1300"/>
      <c r="Q2" s="385"/>
      <c r="R2" s="385"/>
      <c r="S2" s="385"/>
      <c r="T2" s="385"/>
      <c r="U2" s="385"/>
      <c r="V2" s="385"/>
      <c r="W2" s="385"/>
      <c r="X2" s="385"/>
      <c r="Y2" s="385"/>
    </row>
    <row r="3" spans="1:112" ht="21">
      <c r="A3" s="1301" t="s">
        <v>675</v>
      </c>
      <c r="B3" s="1303" t="s">
        <v>81</v>
      </c>
      <c r="C3" s="1303" t="s">
        <v>82</v>
      </c>
      <c r="D3" s="1303" t="s">
        <v>83</v>
      </c>
      <c r="E3" s="1303" t="s">
        <v>84</v>
      </c>
      <c r="F3" s="1303" t="s">
        <v>408</v>
      </c>
      <c r="G3" s="1305" t="s">
        <v>409</v>
      </c>
      <c r="H3" s="1306"/>
      <c r="I3" s="1306"/>
      <c r="J3" s="1306"/>
      <c r="K3" s="1306"/>
      <c r="L3" s="1307"/>
      <c r="M3" s="389"/>
      <c r="N3" s="388"/>
      <c r="O3" s="388"/>
      <c r="P3" s="390"/>
      <c r="Q3" s="385"/>
      <c r="R3" s="385"/>
      <c r="S3" s="385"/>
      <c r="T3" s="385"/>
      <c r="U3" s="385"/>
      <c r="V3" s="385"/>
      <c r="W3" s="385"/>
      <c r="X3" s="385"/>
      <c r="Y3" s="385"/>
    </row>
    <row r="4" spans="1:112" s="206" customFormat="1" ht="147">
      <c r="A4" s="1302"/>
      <c r="B4" s="1304"/>
      <c r="C4" s="1304"/>
      <c r="D4" s="1304"/>
      <c r="E4" s="1304"/>
      <c r="F4" s="1304"/>
      <c r="G4" s="392" t="s">
        <v>87</v>
      </c>
      <c r="H4" s="392" t="s">
        <v>88</v>
      </c>
      <c r="I4" s="392" t="s">
        <v>89</v>
      </c>
      <c r="J4" s="392" t="s">
        <v>90</v>
      </c>
      <c r="K4" s="392" t="s">
        <v>91</v>
      </c>
      <c r="L4" s="392" t="s">
        <v>676</v>
      </c>
      <c r="M4" s="393" t="s">
        <v>669</v>
      </c>
      <c r="N4" s="391" t="s">
        <v>670</v>
      </c>
      <c r="O4" s="391" t="s">
        <v>411</v>
      </c>
      <c r="P4" s="391" t="s">
        <v>414</v>
      </c>
      <c r="Q4" s="385"/>
      <c r="R4" s="385"/>
      <c r="S4" s="385"/>
      <c r="T4" s="385"/>
      <c r="U4" s="385"/>
      <c r="V4" s="385"/>
      <c r="W4" s="385"/>
      <c r="X4" s="385"/>
      <c r="Y4" s="385"/>
      <c r="Z4" s="385"/>
      <c r="AA4" s="385"/>
      <c r="AB4" s="385"/>
      <c r="AC4" s="385"/>
      <c r="AD4" s="385"/>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c r="DF4" s="394"/>
      <c r="DG4" s="394"/>
      <c r="DH4" s="394"/>
    </row>
    <row r="5" spans="1:112" ht="53.1" customHeight="1">
      <c r="A5" s="1289" t="s">
        <v>677</v>
      </c>
      <c r="B5" s="1290"/>
      <c r="C5" s="1290"/>
      <c r="D5" s="1290"/>
      <c r="E5" s="1290"/>
      <c r="F5" s="1290"/>
      <c r="G5" s="1290"/>
      <c r="H5" s="1290"/>
      <c r="I5" s="1290"/>
      <c r="J5" s="1290"/>
      <c r="K5" s="1290"/>
      <c r="L5" s="1290"/>
      <c r="M5" s="1290"/>
      <c r="N5" s="1290"/>
      <c r="O5" s="1290"/>
      <c r="P5" s="1291"/>
      <c r="Q5" s="385"/>
      <c r="R5" s="385"/>
      <c r="S5" s="385"/>
      <c r="T5" s="385"/>
      <c r="U5" s="385"/>
      <c r="V5" s="385"/>
      <c r="W5" s="385"/>
      <c r="X5" s="385"/>
      <c r="Y5" s="385"/>
    </row>
    <row r="6" spans="1:112" ht="40.35" customHeight="1">
      <c r="A6" s="1289" t="s">
        <v>678</v>
      </c>
      <c r="B6" s="1290"/>
      <c r="C6" s="1290"/>
      <c r="D6" s="1290"/>
      <c r="E6" s="1290"/>
      <c r="F6" s="1290"/>
      <c r="G6" s="1290"/>
      <c r="H6" s="1290"/>
      <c r="I6" s="1290"/>
      <c r="J6" s="1290"/>
      <c r="K6" s="1290"/>
      <c r="L6" s="1292"/>
      <c r="M6" s="1290"/>
      <c r="N6" s="1292"/>
      <c r="O6" s="1292"/>
      <c r="P6" s="1293"/>
      <c r="Q6" s="395"/>
      <c r="R6" s="395"/>
      <c r="S6" s="395"/>
      <c r="T6" s="395"/>
      <c r="U6" s="395"/>
      <c r="V6" s="395"/>
      <c r="W6" s="395"/>
      <c r="X6" s="395"/>
      <c r="Y6" s="395"/>
    </row>
    <row r="7" spans="1:112" s="402" customFormat="1" ht="66" customHeight="1">
      <c r="A7" s="1238" t="s">
        <v>679</v>
      </c>
      <c r="B7" s="396" t="s">
        <v>680</v>
      </c>
      <c r="C7" s="396" t="s">
        <v>681</v>
      </c>
      <c r="D7" s="102">
        <v>2025</v>
      </c>
      <c r="E7" s="102">
        <v>2025</v>
      </c>
      <c r="F7" s="397">
        <v>100000</v>
      </c>
      <c r="G7" s="397">
        <v>100000</v>
      </c>
      <c r="H7" s="397"/>
      <c r="I7" s="397">
        <f>G7*(20/100)</f>
        <v>20000</v>
      </c>
      <c r="J7" s="397">
        <v>0</v>
      </c>
      <c r="K7" s="398">
        <v>0</v>
      </c>
      <c r="L7" s="12" t="s">
        <v>682</v>
      </c>
      <c r="M7" s="399" t="s">
        <v>683</v>
      </c>
      <c r="N7" s="1251" t="s">
        <v>684</v>
      </c>
      <c r="O7" s="1251" t="s">
        <v>684</v>
      </c>
      <c r="P7" s="1248">
        <v>0.35</v>
      </c>
      <c r="Q7" s="400"/>
      <c r="R7" s="400"/>
      <c r="S7" s="400"/>
      <c r="T7" s="400"/>
      <c r="U7" s="400"/>
      <c r="V7" s="400"/>
      <c r="W7" s="400"/>
      <c r="X7" s="400"/>
      <c r="Y7" s="400"/>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c r="DF7" s="401"/>
      <c r="DG7" s="401"/>
    </row>
    <row r="8" spans="1:112" s="402" customFormat="1" ht="110.25" customHeight="1">
      <c r="A8" s="1239"/>
      <c r="B8" s="396" t="s">
        <v>685</v>
      </c>
      <c r="C8" s="396" t="s">
        <v>686</v>
      </c>
      <c r="D8" s="102">
        <v>2025</v>
      </c>
      <c r="E8" s="102">
        <v>2030</v>
      </c>
      <c r="F8" s="403">
        <v>100000</v>
      </c>
      <c r="G8" s="403">
        <v>0</v>
      </c>
      <c r="H8" s="403">
        <v>100000</v>
      </c>
      <c r="I8" s="397">
        <f>H8*(20/100)</f>
        <v>20000</v>
      </c>
      <c r="J8" s="403">
        <v>0</v>
      </c>
      <c r="K8" s="404"/>
      <c r="L8" s="12" t="s">
        <v>687</v>
      </c>
      <c r="M8" s="405" t="s">
        <v>688</v>
      </c>
      <c r="N8" s="1245"/>
      <c r="O8" s="1245"/>
      <c r="P8" s="1265"/>
      <c r="Q8" s="400"/>
      <c r="R8" s="400"/>
      <c r="S8" s="400"/>
      <c r="T8" s="400"/>
      <c r="U8" s="400"/>
      <c r="V8" s="400"/>
      <c r="W8" s="400"/>
      <c r="X8" s="400"/>
      <c r="Y8" s="400"/>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c r="DF8" s="401"/>
      <c r="DG8" s="401"/>
    </row>
    <row r="9" spans="1:112" s="401" customFormat="1" ht="70.5" customHeight="1">
      <c r="A9" s="1239"/>
      <c r="B9" s="407" t="s">
        <v>689</v>
      </c>
      <c r="C9" s="407" t="s">
        <v>690</v>
      </c>
      <c r="D9" s="408">
        <v>2026</v>
      </c>
      <c r="E9" s="408">
        <v>2030</v>
      </c>
      <c r="F9" s="409">
        <v>200000</v>
      </c>
      <c r="G9" s="409"/>
      <c r="H9" s="409">
        <v>200000</v>
      </c>
      <c r="I9" s="409"/>
      <c r="J9" s="409"/>
      <c r="K9" s="410"/>
      <c r="L9" s="411" t="s">
        <v>691</v>
      </c>
      <c r="M9" s="405" t="s">
        <v>692</v>
      </c>
      <c r="N9" s="1245"/>
      <c r="O9" s="1245"/>
      <c r="P9" s="1265"/>
      <c r="Q9" s="400"/>
      <c r="R9" s="400"/>
      <c r="S9" s="400"/>
      <c r="T9" s="400"/>
      <c r="U9" s="400"/>
      <c r="V9" s="400"/>
      <c r="W9" s="400"/>
      <c r="X9" s="400"/>
      <c r="Y9" s="400"/>
    </row>
    <row r="10" spans="1:112" s="402" customFormat="1" ht="93" customHeight="1">
      <c r="A10" s="1286"/>
      <c r="B10" s="396" t="s">
        <v>693</v>
      </c>
      <c r="C10" s="396" t="s">
        <v>694</v>
      </c>
      <c r="D10" s="102">
        <v>2025</v>
      </c>
      <c r="E10" s="102">
        <v>2026</v>
      </c>
      <c r="F10" s="403">
        <v>150000</v>
      </c>
      <c r="G10" s="403">
        <v>0</v>
      </c>
      <c r="H10" s="403">
        <v>150000</v>
      </c>
      <c r="I10" s="403"/>
      <c r="J10" s="403">
        <v>0</v>
      </c>
      <c r="K10" s="404"/>
      <c r="L10" s="12" t="s">
        <v>695</v>
      </c>
      <c r="M10" s="405" t="s">
        <v>696</v>
      </c>
      <c r="N10" s="1279"/>
      <c r="O10" s="1279"/>
      <c r="P10" s="1279"/>
      <c r="Q10" s="400"/>
      <c r="R10" s="400"/>
      <c r="S10" s="400"/>
      <c r="T10" s="400"/>
      <c r="U10" s="400"/>
      <c r="V10" s="400"/>
      <c r="W10" s="400"/>
      <c r="X10" s="400"/>
      <c r="Y10" s="400"/>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c r="DF10" s="401"/>
      <c r="DG10" s="401"/>
    </row>
    <row r="11" spans="1:112" s="402" customFormat="1" ht="94.5">
      <c r="A11" s="1238" t="s">
        <v>697</v>
      </c>
      <c r="B11" s="396" t="s">
        <v>698</v>
      </c>
      <c r="C11" s="396" t="s">
        <v>699</v>
      </c>
      <c r="D11" s="102">
        <v>2025</v>
      </c>
      <c r="E11" s="102">
        <v>2025</v>
      </c>
      <c r="F11" s="300">
        <v>250000</v>
      </c>
      <c r="G11" s="102">
        <v>0</v>
      </c>
      <c r="H11" s="300">
        <v>250000</v>
      </c>
      <c r="I11" s="102"/>
      <c r="J11" s="102"/>
      <c r="K11" s="403"/>
      <c r="L11" s="164" t="s">
        <v>700</v>
      </c>
      <c r="M11" s="164" t="s">
        <v>701</v>
      </c>
      <c r="N11" s="1294" t="s">
        <v>684</v>
      </c>
      <c r="O11" s="1294" t="s">
        <v>684</v>
      </c>
      <c r="P11" s="1296">
        <v>0.6</v>
      </c>
      <c r="Q11" s="400"/>
      <c r="R11" s="400"/>
      <c r="S11" s="400"/>
      <c r="T11" s="400"/>
      <c r="U11" s="400"/>
      <c r="V11" s="400"/>
      <c r="W11" s="400"/>
      <c r="X11" s="400"/>
      <c r="Y11" s="400"/>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row>
    <row r="12" spans="1:112" s="402" customFormat="1" ht="106.5" customHeight="1">
      <c r="A12" s="1276"/>
      <c r="B12" s="396" t="s">
        <v>702</v>
      </c>
      <c r="C12" s="396" t="s">
        <v>703</v>
      </c>
      <c r="D12" s="102">
        <v>2025</v>
      </c>
      <c r="E12" s="102">
        <v>2026</v>
      </c>
      <c r="F12" s="300">
        <v>500000</v>
      </c>
      <c r="G12" s="102">
        <v>0</v>
      </c>
      <c r="H12" s="300">
        <v>500000</v>
      </c>
      <c r="I12" s="102"/>
      <c r="J12" s="102"/>
      <c r="K12" s="413"/>
      <c r="L12" s="12" t="s">
        <v>704</v>
      </c>
      <c r="M12" s="164" t="s">
        <v>705</v>
      </c>
      <c r="N12" s="1295"/>
      <c r="O12" s="1295"/>
      <c r="P12" s="1263"/>
      <c r="Q12" s="400"/>
      <c r="R12" s="400"/>
      <c r="S12" s="400"/>
      <c r="T12" s="400"/>
      <c r="U12" s="400"/>
      <c r="V12" s="400"/>
      <c r="W12" s="400"/>
      <c r="X12" s="400"/>
      <c r="Y12" s="400"/>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c r="DF12" s="401"/>
      <c r="DG12" s="401"/>
    </row>
    <row r="13" spans="1:112">
      <c r="A13" s="414" t="s">
        <v>706</v>
      </c>
      <c r="B13" s="415"/>
      <c r="C13" s="415"/>
      <c r="D13" s="415"/>
      <c r="E13" s="415"/>
      <c r="F13" s="416">
        <f>SUM(F7:F12)</f>
        <v>1300000</v>
      </c>
      <c r="G13" s="416">
        <f t="shared" ref="G13:K13" si="0">SUM(G7:G12)</f>
        <v>100000</v>
      </c>
      <c r="H13" s="416">
        <f t="shared" si="0"/>
        <v>1200000</v>
      </c>
      <c r="I13" s="416">
        <f>SUM(I7:I12)</f>
        <v>40000</v>
      </c>
      <c r="J13" s="416">
        <f t="shared" si="0"/>
        <v>0</v>
      </c>
      <c r="K13" s="416">
        <f t="shared" si="0"/>
        <v>0</v>
      </c>
      <c r="L13" s="417"/>
      <c r="M13" s="415"/>
      <c r="N13" s="417"/>
      <c r="O13" s="417"/>
      <c r="P13" s="418"/>
      <c r="Q13" s="395"/>
      <c r="R13" s="395"/>
      <c r="S13" s="395"/>
      <c r="T13" s="395"/>
      <c r="U13" s="395"/>
      <c r="V13" s="395"/>
      <c r="W13" s="395"/>
      <c r="X13" s="395"/>
      <c r="Y13" s="395"/>
    </row>
    <row r="14" spans="1:112" ht="39.75" customHeight="1">
      <c r="A14" s="1229" t="s">
        <v>707</v>
      </c>
      <c r="B14" s="1230"/>
      <c r="C14" s="1230"/>
      <c r="D14" s="1230"/>
      <c r="E14" s="1230"/>
      <c r="F14" s="1230"/>
      <c r="G14" s="1230"/>
      <c r="H14" s="1230"/>
      <c r="I14" s="1230"/>
      <c r="J14" s="1230"/>
      <c r="K14" s="1230"/>
      <c r="L14" s="1230"/>
      <c r="M14" s="1281"/>
      <c r="N14" s="1230"/>
      <c r="O14" s="1230"/>
      <c r="P14" s="1231"/>
      <c r="Q14" s="395"/>
      <c r="R14" s="395"/>
      <c r="S14" s="395"/>
      <c r="T14" s="395"/>
      <c r="U14" s="395"/>
      <c r="V14" s="395"/>
      <c r="W14" s="395"/>
      <c r="X14" s="395"/>
      <c r="Y14" s="395"/>
    </row>
    <row r="15" spans="1:112" s="402" customFormat="1" ht="56.25" customHeight="1">
      <c r="A15" s="1238" t="s">
        <v>708</v>
      </c>
      <c r="B15" s="396" t="s">
        <v>709</v>
      </c>
      <c r="C15" s="396" t="s">
        <v>710</v>
      </c>
      <c r="D15" s="102">
        <v>2025</v>
      </c>
      <c r="E15" s="102">
        <v>2026</v>
      </c>
      <c r="F15" s="102" t="s">
        <v>711</v>
      </c>
      <c r="G15" s="102"/>
      <c r="H15" s="102"/>
      <c r="I15" s="102"/>
      <c r="J15" s="102"/>
      <c r="K15" s="102"/>
      <c r="L15" s="419" t="s">
        <v>712</v>
      </c>
      <c r="M15" s="235" t="s">
        <v>713</v>
      </c>
      <c r="N15" s="1241" t="s">
        <v>714</v>
      </c>
      <c r="O15" s="1241" t="s">
        <v>715</v>
      </c>
      <c r="P15" s="1288">
        <v>0.2</v>
      </c>
      <c r="Q15" s="400"/>
      <c r="R15" s="400"/>
      <c r="S15" s="400"/>
      <c r="T15" s="400"/>
      <c r="U15" s="400"/>
      <c r="V15" s="400"/>
      <c r="W15" s="400"/>
      <c r="X15" s="400"/>
      <c r="Y15" s="400"/>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c r="DF15" s="401"/>
      <c r="DG15" s="401"/>
    </row>
    <row r="16" spans="1:112" s="402" customFormat="1" ht="47.25">
      <c r="A16" s="1285"/>
      <c r="B16" s="396" t="s">
        <v>716</v>
      </c>
      <c r="C16" s="396" t="s">
        <v>717</v>
      </c>
      <c r="D16" s="102">
        <v>2025</v>
      </c>
      <c r="E16" s="102">
        <v>2026</v>
      </c>
      <c r="F16" s="102" t="s">
        <v>711</v>
      </c>
      <c r="G16" s="102"/>
      <c r="H16" s="102"/>
      <c r="I16" s="102"/>
      <c r="J16" s="102"/>
      <c r="K16" s="102"/>
      <c r="L16" s="419" t="s">
        <v>718</v>
      </c>
      <c r="M16" s="406" t="s">
        <v>705</v>
      </c>
      <c r="N16" s="1247"/>
      <c r="O16" s="1247"/>
      <c r="P16" s="1265"/>
      <c r="Q16" s="400"/>
      <c r="R16" s="400"/>
      <c r="S16" s="400"/>
      <c r="T16" s="400"/>
      <c r="U16" s="400"/>
      <c r="V16" s="400"/>
      <c r="W16" s="400"/>
      <c r="X16" s="400"/>
      <c r="Y16" s="400"/>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c r="DF16" s="401"/>
      <c r="DG16" s="401"/>
    </row>
    <row r="17" spans="1:111" s="402" customFormat="1" ht="47.25">
      <c r="A17" s="1286"/>
      <c r="B17" s="396" t="s">
        <v>719</v>
      </c>
      <c r="C17" s="396" t="s">
        <v>717</v>
      </c>
      <c r="D17" s="102">
        <v>2027</v>
      </c>
      <c r="E17" s="102">
        <v>2028</v>
      </c>
      <c r="F17" s="102" t="s">
        <v>711</v>
      </c>
      <c r="G17" s="102"/>
      <c r="H17" s="102"/>
      <c r="I17" s="102"/>
      <c r="J17" s="102"/>
      <c r="K17" s="102"/>
      <c r="L17" s="419" t="s">
        <v>720</v>
      </c>
      <c r="M17" s="29" t="s">
        <v>705</v>
      </c>
      <c r="N17" s="1287"/>
      <c r="O17" s="1287"/>
      <c r="P17" s="1266"/>
      <c r="Q17" s="400"/>
      <c r="R17" s="400"/>
      <c r="S17" s="400"/>
      <c r="T17" s="400"/>
      <c r="U17" s="400"/>
      <c r="V17" s="400"/>
      <c r="W17" s="400"/>
      <c r="X17" s="400"/>
      <c r="Y17" s="400"/>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c r="DF17" s="401"/>
      <c r="DG17" s="401"/>
    </row>
    <row r="18" spans="1:111" s="402" customFormat="1" ht="90" customHeight="1">
      <c r="A18" s="1238" t="s">
        <v>721</v>
      </c>
      <c r="B18" s="396" t="s">
        <v>722</v>
      </c>
      <c r="C18" s="396" t="s">
        <v>723</v>
      </c>
      <c r="D18" s="102">
        <v>2025</v>
      </c>
      <c r="E18" s="102">
        <v>2026</v>
      </c>
      <c r="F18" s="403">
        <v>250000</v>
      </c>
      <c r="G18" s="403">
        <v>0</v>
      </c>
      <c r="H18" s="403">
        <v>250000</v>
      </c>
      <c r="I18" s="397"/>
      <c r="J18" s="403">
        <v>0</v>
      </c>
      <c r="K18" s="404"/>
      <c r="L18" s="12" t="s">
        <v>724</v>
      </c>
      <c r="M18" s="421" t="s">
        <v>725</v>
      </c>
      <c r="N18" s="1251" t="s">
        <v>726</v>
      </c>
      <c r="O18" s="1251" t="s">
        <v>726</v>
      </c>
      <c r="P18" s="1280">
        <v>0.1</v>
      </c>
      <c r="Q18" s="400">
        <v>1</v>
      </c>
      <c r="R18" s="400"/>
      <c r="S18" s="400"/>
      <c r="T18" s="400"/>
      <c r="U18" s="400"/>
      <c r="V18" s="400"/>
      <c r="W18" s="400"/>
      <c r="X18" s="400"/>
      <c r="Y18" s="400"/>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c r="DF18" s="401"/>
      <c r="DG18" s="401"/>
    </row>
    <row r="19" spans="1:111" s="402" customFormat="1" ht="63" customHeight="1">
      <c r="A19" s="1276"/>
      <c r="B19" s="396" t="s">
        <v>727</v>
      </c>
      <c r="C19" s="396" t="s">
        <v>710</v>
      </c>
      <c r="D19" s="102">
        <v>2025</v>
      </c>
      <c r="E19" s="102">
        <v>2025</v>
      </c>
      <c r="F19" s="102" t="s">
        <v>683</v>
      </c>
      <c r="G19" s="403"/>
      <c r="H19" s="403"/>
      <c r="I19" s="397"/>
      <c r="J19" s="403"/>
      <c r="K19" s="404"/>
      <c r="L19" s="12" t="s">
        <v>728</v>
      </c>
      <c r="M19" s="422" t="s">
        <v>729</v>
      </c>
      <c r="N19" s="1279"/>
      <c r="O19" s="1279"/>
      <c r="P19" s="1266"/>
      <c r="Q19" s="400"/>
      <c r="R19" s="400"/>
      <c r="S19" s="400"/>
      <c r="T19" s="400"/>
      <c r="U19" s="400"/>
      <c r="V19" s="400"/>
      <c r="W19" s="400"/>
      <c r="X19" s="400"/>
      <c r="Y19" s="400"/>
      <c r="Z19" s="401"/>
      <c r="AA19" s="401"/>
      <c r="AB19" s="401"/>
      <c r="AC19" s="401"/>
      <c r="AD19" s="401"/>
      <c r="AE19" s="401"/>
      <c r="AF19" s="401"/>
      <c r="AG19" s="401"/>
      <c r="AH19" s="401"/>
      <c r="AI19" s="401"/>
      <c r="AJ19" s="401"/>
      <c r="AK19" s="401"/>
      <c r="AL19" s="401"/>
      <c r="AM19" s="401"/>
      <c r="AN19" s="401"/>
      <c r="AO19" s="401"/>
      <c r="AP19" s="401"/>
      <c r="AQ19" s="401"/>
      <c r="AR19" s="401"/>
      <c r="AS19" s="401"/>
      <c r="AT19" s="401"/>
      <c r="AU19" s="401"/>
      <c r="AV19" s="401"/>
      <c r="AW19" s="401"/>
      <c r="AX19" s="401"/>
      <c r="AY19" s="401"/>
      <c r="AZ19" s="401"/>
      <c r="BA19" s="401"/>
      <c r="BB19" s="401"/>
      <c r="BC19" s="401"/>
      <c r="BD19" s="401"/>
      <c r="BE19" s="401"/>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401"/>
      <c r="CF19" s="401"/>
      <c r="CG19" s="401"/>
      <c r="CH19" s="401"/>
      <c r="CI19" s="401"/>
      <c r="CJ19" s="401"/>
      <c r="CK19" s="401"/>
      <c r="CL19" s="401"/>
      <c r="CM19" s="401"/>
      <c r="CN19" s="401"/>
      <c r="CO19" s="401"/>
      <c r="CP19" s="401"/>
      <c r="CQ19" s="401"/>
      <c r="CR19" s="401"/>
      <c r="CS19" s="401"/>
      <c r="CT19" s="401"/>
      <c r="CU19" s="401"/>
      <c r="CV19" s="401"/>
      <c r="CW19" s="401"/>
      <c r="CX19" s="401"/>
      <c r="CY19" s="401"/>
      <c r="CZ19" s="401"/>
      <c r="DA19" s="401"/>
      <c r="DB19" s="401"/>
      <c r="DC19" s="401"/>
      <c r="DD19" s="401"/>
      <c r="DE19" s="401"/>
      <c r="DF19" s="401"/>
      <c r="DG19" s="401"/>
    </row>
    <row r="20" spans="1:111" s="424" customFormat="1">
      <c r="A20" s="414" t="s">
        <v>730</v>
      </c>
      <c r="B20" s="415"/>
      <c r="C20" s="415"/>
      <c r="D20" s="415"/>
      <c r="E20" s="415"/>
      <c r="F20" s="416">
        <f>SUM(F15:F19)</f>
        <v>250000</v>
      </c>
      <c r="G20" s="416">
        <f t="shared" ref="G20:K20" si="1">SUM(G15:G19)</f>
        <v>0</v>
      </c>
      <c r="H20" s="416">
        <f t="shared" si="1"/>
        <v>250000</v>
      </c>
      <c r="I20" s="416"/>
      <c r="J20" s="416">
        <f t="shared" si="1"/>
        <v>0</v>
      </c>
      <c r="K20" s="416">
        <f t="shared" si="1"/>
        <v>0</v>
      </c>
      <c r="L20" s="415"/>
      <c r="M20" s="415"/>
      <c r="N20" s="415"/>
      <c r="O20" s="415"/>
      <c r="P20" s="418"/>
      <c r="Q20" s="395"/>
      <c r="R20" s="395"/>
      <c r="S20" s="395"/>
      <c r="T20" s="395"/>
      <c r="U20" s="395"/>
      <c r="V20" s="395"/>
      <c r="W20" s="395"/>
      <c r="X20" s="395"/>
      <c r="Y20" s="395"/>
      <c r="Z20" s="395"/>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c r="BD20" s="423"/>
      <c r="BE20" s="423"/>
      <c r="BF20" s="423"/>
      <c r="BG20" s="423"/>
      <c r="BH20" s="423"/>
      <c r="BI20" s="423"/>
      <c r="BJ20" s="423"/>
      <c r="BK20" s="423"/>
      <c r="BL20" s="423"/>
      <c r="BM20" s="423"/>
      <c r="BN20" s="423"/>
      <c r="BO20" s="423"/>
      <c r="BP20" s="423"/>
      <c r="BQ20" s="423"/>
      <c r="BR20" s="423"/>
      <c r="BS20" s="423"/>
      <c r="BT20" s="423"/>
      <c r="BU20" s="423"/>
      <c r="BV20" s="423"/>
      <c r="BW20" s="423"/>
      <c r="BX20" s="423"/>
      <c r="BY20" s="423"/>
      <c r="BZ20" s="423"/>
      <c r="CA20" s="423"/>
      <c r="CB20" s="423"/>
      <c r="CC20" s="423"/>
      <c r="CD20" s="423"/>
      <c r="CE20" s="423"/>
      <c r="CF20" s="423"/>
      <c r="CG20" s="423"/>
      <c r="CH20" s="423"/>
      <c r="CI20" s="423"/>
      <c r="CJ20" s="423"/>
      <c r="CK20" s="423"/>
      <c r="CL20" s="423"/>
      <c r="CM20" s="423"/>
      <c r="CN20" s="423"/>
      <c r="CO20" s="423"/>
      <c r="CP20" s="423"/>
      <c r="CQ20" s="423"/>
      <c r="CR20" s="423"/>
      <c r="CS20" s="423"/>
      <c r="CT20" s="423"/>
      <c r="CU20" s="423"/>
      <c r="CV20" s="423"/>
      <c r="CW20" s="423"/>
      <c r="CX20" s="423"/>
      <c r="CY20" s="423"/>
      <c r="CZ20" s="423"/>
      <c r="DA20" s="423"/>
      <c r="DB20" s="423"/>
      <c r="DC20" s="423"/>
      <c r="DD20" s="423"/>
      <c r="DE20" s="423"/>
      <c r="DF20" s="423"/>
      <c r="DG20" s="423"/>
    </row>
    <row r="21" spans="1:111" s="424" customFormat="1" ht="37.5">
      <c r="A21" s="425" t="s">
        <v>731</v>
      </c>
      <c r="B21" s="415"/>
      <c r="C21" s="415"/>
      <c r="D21" s="415"/>
      <c r="E21" s="415"/>
      <c r="F21" s="426">
        <f>SUM(F13,F20)</f>
        <v>1550000</v>
      </c>
      <c r="G21" s="426">
        <f t="shared" ref="G21:K21" si="2">SUM(G13,G20)</f>
        <v>100000</v>
      </c>
      <c r="H21" s="426">
        <f t="shared" si="2"/>
        <v>1450000</v>
      </c>
      <c r="I21" s="426"/>
      <c r="J21" s="426">
        <f t="shared" si="2"/>
        <v>0</v>
      </c>
      <c r="K21" s="426">
        <f t="shared" si="2"/>
        <v>0</v>
      </c>
      <c r="L21" s="415"/>
      <c r="M21" s="415"/>
      <c r="N21" s="415"/>
      <c r="O21" s="415"/>
      <c r="P21" s="418"/>
      <c r="Q21" s="395"/>
      <c r="R21" s="395"/>
      <c r="S21" s="395"/>
      <c r="T21" s="395"/>
      <c r="U21" s="395"/>
      <c r="V21" s="395"/>
      <c r="W21" s="395"/>
      <c r="X21" s="395"/>
      <c r="Y21" s="395"/>
      <c r="Z21" s="395"/>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R21" s="423"/>
      <c r="BS21" s="423"/>
      <c r="BT21" s="423"/>
      <c r="BU21" s="423"/>
      <c r="BV21" s="423"/>
      <c r="BW21" s="423"/>
      <c r="BX21" s="423"/>
      <c r="BY21" s="423"/>
      <c r="BZ21" s="423"/>
      <c r="CA21" s="423"/>
      <c r="CB21" s="423"/>
      <c r="CC21" s="423"/>
      <c r="CD21" s="423"/>
      <c r="CE21" s="423"/>
      <c r="CF21" s="423"/>
      <c r="CG21" s="423"/>
      <c r="CH21" s="423"/>
      <c r="CI21" s="423"/>
      <c r="CJ21" s="423"/>
      <c r="CK21" s="423"/>
      <c r="CL21" s="423"/>
      <c r="CM21" s="423"/>
      <c r="CN21" s="423"/>
      <c r="CO21" s="423"/>
      <c r="CP21" s="423"/>
      <c r="CQ21" s="423"/>
      <c r="CR21" s="423"/>
      <c r="CS21" s="423"/>
      <c r="CT21" s="423"/>
      <c r="CU21" s="423"/>
      <c r="CV21" s="423"/>
      <c r="CW21" s="423"/>
      <c r="CX21" s="423"/>
      <c r="CY21" s="423"/>
      <c r="CZ21" s="423"/>
      <c r="DA21" s="423"/>
      <c r="DB21" s="423"/>
      <c r="DC21" s="423"/>
      <c r="DD21" s="423"/>
      <c r="DE21" s="423"/>
      <c r="DF21" s="423"/>
      <c r="DG21" s="423"/>
    </row>
    <row r="22" spans="1:111" ht="51.6" customHeight="1">
      <c r="A22" s="1229" t="s">
        <v>732</v>
      </c>
      <c r="B22" s="1230"/>
      <c r="C22" s="1230"/>
      <c r="D22" s="1230"/>
      <c r="E22" s="1230"/>
      <c r="F22" s="1230"/>
      <c r="G22" s="1230"/>
      <c r="H22" s="1230"/>
      <c r="I22" s="1230"/>
      <c r="J22" s="1230"/>
      <c r="K22" s="1230"/>
      <c r="L22" s="1230"/>
      <c r="M22" s="1230"/>
      <c r="N22" s="1230"/>
      <c r="O22" s="1230"/>
      <c r="P22" s="1231"/>
      <c r="Q22" s="385"/>
      <c r="R22" s="385"/>
      <c r="S22" s="385"/>
      <c r="T22" s="385"/>
      <c r="U22" s="385"/>
      <c r="V22" s="385"/>
      <c r="W22" s="385"/>
      <c r="X22" s="385"/>
      <c r="Y22" s="385"/>
    </row>
    <row r="23" spans="1:111" ht="60" customHeight="1">
      <c r="A23" s="1229" t="s">
        <v>733</v>
      </c>
      <c r="B23" s="1230"/>
      <c r="C23" s="1230"/>
      <c r="D23" s="1230"/>
      <c r="E23" s="1230"/>
      <c r="F23" s="1230"/>
      <c r="G23" s="1230"/>
      <c r="H23" s="1230"/>
      <c r="I23" s="1230"/>
      <c r="J23" s="1230"/>
      <c r="K23" s="1230"/>
      <c r="L23" s="1230"/>
      <c r="M23" s="1230"/>
      <c r="N23" s="1281"/>
      <c r="O23" s="1281"/>
      <c r="P23" s="1231"/>
      <c r="Q23" s="395"/>
      <c r="R23" s="395"/>
      <c r="S23" s="395"/>
      <c r="T23" s="395"/>
      <c r="U23" s="395"/>
      <c r="V23" s="395"/>
      <c r="W23" s="395"/>
      <c r="X23" s="395"/>
      <c r="Y23" s="395"/>
    </row>
    <row r="24" spans="1:111" s="402" customFormat="1" ht="72" customHeight="1">
      <c r="A24" s="1232" t="s">
        <v>734</v>
      </c>
      <c r="B24" s="396" t="s">
        <v>735</v>
      </c>
      <c r="C24" s="396" t="s">
        <v>736</v>
      </c>
      <c r="D24" s="102">
        <v>2026</v>
      </c>
      <c r="E24" s="102">
        <v>2030</v>
      </c>
      <c r="F24" s="300" t="s">
        <v>737</v>
      </c>
      <c r="G24" s="408"/>
      <c r="H24" s="408"/>
      <c r="I24" s="408"/>
      <c r="J24" s="408"/>
      <c r="K24" s="408"/>
      <c r="L24" s="427" t="s">
        <v>738</v>
      </c>
      <c r="M24" s="428" t="s">
        <v>739</v>
      </c>
      <c r="N24" s="1282" t="s">
        <v>740</v>
      </c>
      <c r="O24" s="1282" t="s">
        <v>740</v>
      </c>
      <c r="P24" s="1244">
        <v>0.05</v>
      </c>
      <c r="Q24" s="395"/>
      <c r="R24" s="400"/>
      <c r="S24" s="400"/>
      <c r="T24" s="400"/>
      <c r="U24" s="400"/>
      <c r="V24" s="400"/>
      <c r="W24" s="400"/>
      <c r="X24" s="400"/>
      <c r="Y24" s="400"/>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c r="CB24" s="401"/>
      <c r="CC24" s="401"/>
      <c r="CD24" s="401"/>
      <c r="CE24" s="401"/>
      <c r="CF24" s="401"/>
      <c r="CG24" s="401"/>
      <c r="CH24" s="401"/>
      <c r="CI24" s="401"/>
      <c r="CJ24" s="401"/>
      <c r="CK24" s="401"/>
      <c r="CL24" s="401"/>
      <c r="CM24" s="401"/>
      <c r="CN24" s="401"/>
      <c r="CO24" s="401"/>
      <c r="CP24" s="401"/>
      <c r="CQ24" s="401"/>
      <c r="CR24" s="401"/>
      <c r="CS24" s="401"/>
      <c r="CT24" s="401"/>
      <c r="CU24" s="401"/>
      <c r="CV24" s="401"/>
      <c r="CW24" s="401"/>
      <c r="CX24" s="401"/>
      <c r="CY24" s="401"/>
      <c r="CZ24" s="401"/>
      <c r="DA24" s="401"/>
      <c r="DB24" s="401"/>
      <c r="DC24" s="401"/>
      <c r="DD24" s="401"/>
      <c r="DE24" s="401"/>
      <c r="DF24" s="401"/>
      <c r="DG24" s="401"/>
    </row>
    <row r="25" spans="1:111" s="402" customFormat="1" ht="47.25">
      <c r="A25" s="1233"/>
      <c r="B25" s="396" t="s">
        <v>741</v>
      </c>
      <c r="C25" s="396" t="s">
        <v>742</v>
      </c>
      <c r="D25" s="102">
        <v>2025</v>
      </c>
      <c r="E25" s="102">
        <v>2026</v>
      </c>
      <c r="F25" s="408" t="s">
        <v>711</v>
      </c>
      <c r="G25" s="408"/>
      <c r="H25" s="408"/>
      <c r="I25" s="408"/>
      <c r="J25" s="408"/>
      <c r="K25" s="430"/>
      <c r="L25" s="427" t="s">
        <v>743</v>
      </c>
      <c r="M25" s="431"/>
      <c r="N25" s="1283"/>
      <c r="O25" s="1283"/>
      <c r="P25" s="1265"/>
      <c r="Q25" s="395"/>
      <c r="R25" s="400"/>
      <c r="S25" s="400"/>
      <c r="T25" s="400"/>
      <c r="U25" s="400"/>
      <c r="V25" s="400"/>
      <c r="W25" s="400"/>
      <c r="X25" s="400"/>
      <c r="Y25" s="400"/>
      <c r="Z25" s="401"/>
      <c r="AA25" s="401"/>
      <c r="AB25" s="401"/>
      <c r="AC25" s="401"/>
      <c r="AD25" s="401"/>
      <c r="AE25" s="401"/>
      <c r="AF25" s="401"/>
      <c r="AG25" s="401"/>
      <c r="AH25" s="401"/>
      <c r="AI25" s="401"/>
      <c r="AJ25" s="401"/>
      <c r="AK25" s="401"/>
      <c r="AL25" s="401"/>
      <c r="AM25" s="401"/>
      <c r="AN25" s="401"/>
      <c r="AO25" s="401"/>
      <c r="AP25" s="401"/>
      <c r="AQ25" s="401"/>
      <c r="AR25" s="401"/>
      <c r="AS25" s="401"/>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c r="BV25" s="401"/>
      <c r="BW25" s="401"/>
      <c r="BX25" s="401"/>
      <c r="BY25" s="401"/>
      <c r="BZ25" s="401"/>
      <c r="CA25" s="401"/>
      <c r="CB25" s="401"/>
      <c r="CC25" s="401"/>
      <c r="CD25" s="401"/>
      <c r="CE25" s="401"/>
      <c r="CF25" s="401"/>
      <c r="CG25" s="401"/>
      <c r="CH25" s="401"/>
      <c r="CI25" s="401"/>
      <c r="CJ25" s="401"/>
      <c r="CK25" s="401"/>
      <c r="CL25" s="401"/>
      <c r="CM25" s="401"/>
      <c r="CN25" s="401"/>
      <c r="CO25" s="401"/>
      <c r="CP25" s="401"/>
      <c r="CQ25" s="401"/>
      <c r="CR25" s="401"/>
      <c r="CS25" s="401"/>
      <c r="CT25" s="401"/>
      <c r="CU25" s="401"/>
      <c r="CV25" s="401"/>
      <c r="CW25" s="401"/>
      <c r="CX25" s="401"/>
      <c r="CY25" s="401"/>
      <c r="CZ25" s="401"/>
      <c r="DA25" s="401"/>
      <c r="DB25" s="401"/>
      <c r="DC25" s="401"/>
      <c r="DD25" s="401"/>
      <c r="DE25" s="401"/>
      <c r="DF25" s="401"/>
      <c r="DG25" s="401"/>
    </row>
    <row r="26" spans="1:111" s="441" customFormat="1" ht="135" customHeight="1">
      <c r="A26" s="1233"/>
      <c r="B26" s="396" t="s">
        <v>744</v>
      </c>
      <c r="C26" s="432" t="s">
        <v>745</v>
      </c>
      <c r="D26" s="433">
        <v>2025</v>
      </c>
      <c r="E26" s="433">
        <v>2030</v>
      </c>
      <c r="F26" s="434" t="s">
        <v>746</v>
      </c>
      <c r="G26" s="435"/>
      <c r="H26" s="435"/>
      <c r="I26" s="435"/>
      <c r="J26" s="435"/>
      <c r="K26" s="436"/>
      <c r="L26" s="437" t="s">
        <v>747</v>
      </c>
      <c r="M26" s="438" t="s">
        <v>748</v>
      </c>
      <c r="N26" s="1283"/>
      <c r="O26" s="1283"/>
      <c r="P26" s="1265"/>
      <c r="Q26" s="395"/>
      <c r="R26" s="439"/>
      <c r="S26" s="439"/>
      <c r="T26" s="439"/>
      <c r="U26" s="439"/>
      <c r="V26" s="439"/>
      <c r="W26" s="439"/>
      <c r="X26" s="439"/>
      <c r="Y26" s="439"/>
      <c r="Z26" s="439"/>
      <c r="AA26" s="439"/>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440"/>
      <c r="CR26" s="440"/>
      <c r="CS26" s="440"/>
      <c r="CT26" s="440"/>
      <c r="CU26" s="440"/>
      <c r="CV26" s="440"/>
      <c r="CW26" s="440"/>
      <c r="CX26" s="440"/>
      <c r="CY26" s="440"/>
      <c r="CZ26" s="440"/>
      <c r="DA26" s="440"/>
      <c r="DB26" s="440"/>
      <c r="DC26" s="440"/>
      <c r="DD26" s="440"/>
      <c r="DE26" s="440"/>
      <c r="DF26" s="440"/>
      <c r="DG26" s="440"/>
    </row>
    <row r="27" spans="1:111" s="402" customFormat="1" ht="95.25" customHeight="1">
      <c r="A27" s="1234"/>
      <c r="B27" s="396" t="s">
        <v>749</v>
      </c>
      <c r="C27" s="396" t="s">
        <v>742</v>
      </c>
      <c r="D27" s="102">
        <v>2027</v>
      </c>
      <c r="E27" s="102">
        <v>2030</v>
      </c>
      <c r="F27" s="430">
        <v>6000000</v>
      </c>
      <c r="G27" s="408">
        <v>0</v>
      </c>
      <c r="H27" s="409">
        <v>6000000</v>
      </c>
      <c r="I27" s="408"/>
      <c r="J27" s="408">
        <v>0</v>
      </c>
      <c r="K27" s="430"/>
      <c r="L27" s="442" t="s">
        <v>750</v>
      </c>
      <c r="M27" s="443"/>
      <c r="N27" s="1284"/>
      <c r="O27" s="1284"/>
      <c r="P27" s="1279"/>
      <c r="Q27" s="395"/>
      <c r="R27" s="400"/>
      <c r="S27" s="400"/>
      <c r="T27" s="400"/>
      <c r="U27" s="400"/>
      <c r="V27" s="400"/>
      <c r="W27" s="400"/>
      <c r="X27" s="400"/>
      <c r="Y27" s="400"/>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c r="BV27" s="401"/>
      <c r="BW27" s="401"/>
      <c r="BX27" s="401"/>
      <c r="BY27" s="401"/>
      <c r="BZ27" s="401"/>
      <c r="CA27" s="401"/>
      <c r="CB27" s="401"/>
      <c r="CC27" s="401"/>
      <c r="CD27" s="401"/>
      <c r="CE27" s="401"/>
      <c r="CF27" s="401"/>
      <c r="CG27" s="401"/>
      <c r="CH27" s="401"/>
      <c r="CI27" s="401"/>
      <c r="CJ27" s="401"/>
      <c r="CK27" s="401"/>
      <c r="CL27" s="401"/>
      <c r="CM27" s="401"/>
      <c r="CN27" s="401"/>
      <c r="CO27" s="401"/>
      <c r="CP27" s="401"/>
      <c r="CQ27" s="401"/>
      <c r="CR27" s="401"/>
      <c r="CS27" s="401"/>
      <c r="CT27" s="401"/>
      <c r="CU27" s="401"/>
      <c r="CV27" s="401"/>
      <c r="CW27" s="401"/>
      <c r="CX27" s="401"/>
      <c r="CY27" s="401"/>
      <c r="CZ27" s="401"/>
      <c r="DA27" s="401"/>
      <c r="DB27" s="401"/>
      <c r="DC27" s="401"/>
      <c r="DD27" s="401"/>
      <c r="DE27" s="401"/>
      <c r="DF27" s="401"/>
      <c r="DG27" s="401"/>
    </row>
    <row r="28" spans="1:111" s="424" customFormat="1" ht="37.5">
      <c r="A28" s="444" t="s">
        <v>751</v>
      </c>
      <c r="B28" s="445"/>
      <c r="C28" s="445"/>
      <c r="D28" s="445"/>
      <c r="E28" s="445"/>
      <c r="F28" s="446">
        <f>SUM(F24:F27)</f>
        <v>6000000</v>
      </c>
      <c r="G28" s="446">
        <f t="shared" ref="G28:K28" si="3">SUM(G24:G27)</f>
        <v>0</v>
      </c>
      <c r="H28" s="446">
        <f t="shared" si="3"/>
        <v>6000000</v>
      </c>
      <c r="I28" s="446"/>
      <c r="J28" s="446">
        <f t="shared" si="3"/>
        <v>0</v>
      </c>
      <c r="K28" s="446">
        <f t="shared" si="3"/>
        <v>0</v>
      </c>
      <c r="L28" s="447"/>
      <c r="M28" s="447"/>
      <c r="N28" s="447"/>
      <c r="O28" s="447"/>
      <c r="P28" s="448"/>
      <c r="Q28" s="395"/>
      <c r="R28" s="395"/>
      <c r="S28" s="395"/>
      <c r="T28" s="395"/>
      <c r="U28" s="395"/>
      <c r="V28" s="395"/>
      <c r="W28" s="395"/>
      <c r="X28" s="395"/>
      <c r="Y28" s="395"/>
      <c r="Z28" s="395"/>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3"/>
      <c r="BH28" s="423"/>
      <c r="BI28" s="423"/>
      <c r="BJ28" s="423"/>
      <c r="BK28" s="423"/>
      <c r="BL28" s="423"/>
      <c r="BM28" s="423"/>
      <c r="BN28" s="423"/>
      <c r="BO28" s="423"/>
      <c r="BP28" s="423"/>
      <c r="BQ28" s="423"/>
      <c r="BR28" s="423"/>
      <c r="BS28" s="423"/>
      <c r="BT28" s="423"/>
      <c r="BU28" s="423"/>
      <c r="BV28" s="423"/>
      <c r="BW28" s="423"/>
      <c r="BX28" s="423"/>
      <c r="BY28" s="423"/>
      <c r="BZ28" s="423"/>
      <c r="CA28" s="423"/>
      <c r="CB28" s="423"/>
      <c r="CC28" s="423"/>
      <c r="CD28" s="423"/>
      <c r="CE28" s="423"/>
      <c r="CF28" s="423"/>
      <c r="CG28" s="423"/>
      <c r="CH28" s="423"/>
      <c r="CI28" s="423"/>
      <c r="CJ28" s="423"/>
      <c r="CK28" s="423"/>
      <c r="CL28" s="423"/>
      <c r="CM28" s="423"/>
      <c r="CN28" s="423"/>
      <c r="CO28" s="423"/>
      <c r="CP28" s="423"/>
      <c r="CQ28" s="423"/>
      <c r="CR28" s="423"/>
      <c r="CS28" s="423"/>
      <c r="CT28" s="423"/>
      <c r="CU28" s="423"/>
      <c r="CV28" s="423"/>
      <c r="CW28" s="423"/>
      <c r="CX28" s="423"/>
      <c r="CY28" s="423"/>
      <c r="CZ28" s="423"/>
      <c r="DA28" s="423"/>
      <c r="DB28" s="423"/>
      <c r="DC28" s="423"/>
      <c r="DD28" s="423"/>
      <c r="DE28" s="423"/>
      <c r="DF28" s="423"/>
      <c r="DG28" s="423"/>
    </row>
    <row r="29" spans="1:111" ht="50.25" customHeight="1">
      <c r="A29" s="1229" t="s">
        <v>752</v>
      </c>
      <c r="B29" s="1230"/>
      <c r="C29" s="1230"/>
      <c r="D29" s="1230"/>
      <c r="E29" s="1230"/>
      <c r="F29" s="1230"/>
      <c r="G29" s="1230"/>
      <c r="H29" s="1230"/>
      <c r="I29" s="1230"/>
      <c r="J29" s="1230"/>
      <c r="K29" s="1230"/>
      <c r="L29" s="1230"/>
      <c r="M29" s="1230"/>
      <c r="N29" s="1230"/>
      <c r="O29" s="1230"/>
      <c r="P29" s="1231"/>
      <c r="Q29" s="395"/>
      <c r="R29" s="385"/>
      <c r="S29" s="385"/>
      <c r="T29" s="385"/>
      <c r="U29" s="385"/>
      <c r="V29" s="385"/>
      <c r="W29" s="385"/>
      <c r="X29" s="385"/>
      <c r="Y29" s="385"/>
    </row>
    <row r="30" spans="1:111" ht="51.6" customHeight="1">
      <c r="A30" s="1229" t="s">
        <v>753</v>
      </c>
      <c r="B30" s="1230"/>
      <c r="C30" s="1230"/>
      <c r="D30" s="1230"/>
      <c r="E30" s="1230"/>
      <c r="F30" s="1230"/>
      <c r="G30" s="1230"/>
      <c r="H30" s="1230"/>
      <c r="I30" s="1230"/>
      <c r="J30" s="1230"/>
      <c r="K30" s="1230"/>
      <c r="L30" s="1230"/>
      <c r="M30" s="1230"/>
      <c r="N30" s="1230"/>
      <c r="O30" s="1230"/>
      <c r="P30" s="1231"/>
      <c r="Q30" s="395"/>
      <c r="R30" s="395"/>
      <c r="S30" s="395"/>
      <c r="T30" s="395"/>
      <c r="U30" s="395"/>
      <c r="V30" s="395"/>
      <c r="W30" s="395"/>
      <c r="X30" s="395"/>
      <c r="Y30" s="395"/>
    </row>
    <row r="31" spans="1:111" s="402" customFormat="1" ht="54" customHeight="1">
      <c r="A31" s="1238" t="s">
        <v>754</v>
      </c>
      <c r="B31" s="396" t="s">
        <v>755</v>
      </c>
      <c r="C31" s="396" t="s">
        <v>17</v>
      </c>
      <c r="D31" s="102">
        <v>2025</v>
      </c>
      <c r="E31" s="102">
        <v>2026</v>
      </c>
      <c r="F31" s="403">
        <f>31775000/102</f>
        <v>311519.60784313723</v>
      </c>
      <c r="G31" s="403">
        <f>31775000/102</f>
        <v>311519.60784313723</v>
      </c>
      <c r="H31" s="403"/>
      <c r="I31" s="102"/>
      <c r="J31" s="102">
        <v>0</v>
      </c>
      <c r="K31" s="102">
        <v>0</v>
      </c>
      <c r="L31" s="164" t="s">
        <v>756</v>
      </c>
      <c r="M31" s="12" t="s">
        <v>757</v>
      </c>
      <c r="N31" s="1235" t="s">
        <v>758</v>
      </c>
      <c r="O31" s="1262" t="s">
        <v>758</v>
      </c>
      <c r="P31" s="1274" t="s">
        <v>759</v>
      </c>
      <c r="Q31" s="395"/>
      <c r="R31" s="400"/>
      <c r="S31" s="400"/>
      <c r="T31" s="400"/>
      <c r="U31" s="400"/>
      <c r="V31" s="400"/>
      <c r="W31" s="400"/>
      <c r="X31" s="400"/>
      <c r="Y31" s="400"/>
      <c r="Z31" s="401"/>
      <c r="AA31" s="401"/>
      <c r="AB31" s="401"/>
      <c r="AC31" s="401"/>
      <c r="AD31" s="401"/>
      <c r="AE31" s="401"/>
      <c r="AF31" s="401"/>
      <c r="AG31" s="401"/>
      <c r="AH31" s="401"/>
      <c r="AI31" s="401"/>
      <c r="AJ31" s="401"/>
      <c r="AK31" s="401"/>
      <c r="AL31" s="401"/>
      <c r="AM31" s="401"/>
      <c r="AN31" s="401"/>
      <c r="AO31" s="401"/>
      <c r="AP31" s="401"/>
      <c r="AQ31" s="401"/>
      <c r="AR31" s="401"/>
      <c r="AS31" s="401"/>
      <c r="AT31" s="401"/>
      <c r="AU31" s="401"/>
      <c r="AV31" s="401"/>
      <c r="AW31" s="401"/>
      <c r="AX31" s="401"/>
      <c r="AY31" s="401"/>
      <c r="AZ31" s="401"/>
      <c r="BA31" s="401"/>
      <c r="BB31" s="401"/>
      <c r="BC31" s="401"/>
      <c r="BD31" s="401"/>
      <c r="BE31" s="401"/>
      <c r="BF31" s="401"/>
      <c r="BG31" s="401"/>
      <c r="BH31" s="401"/>
      <c r="BI31" s="401"/>
      <c r="BJ31" s="401"/>
      <c r="BK31" s="401"/>
      <c r="BL31" s="401"/>
      <c r="BM31" s="401"/>
      <c r="BN31" s="401"/>
      <c r="BO31" s="401"/>
      <c r="BP31" s="401"/>
      <c r="BQ31" s="401"/>
      <c r="BR31" s="401"/>
      <c r="BS31" s="401"/>
      <c r="BT31" s="401"/>
      <c r="BU31" s="401"/>
      <c r="BV31" s="401"/>
      <c r="BW31" s="401"/>
      <c r="BX31" s="401"/>
      <c r="BY31" s="401"/>
      <c r="BZ31" s="401"/>
      <c r="CA31" s="401"/>
      <c r="CB31" s="401"/>
      <c r="CC31" s="401"/>
      <c r="CD31" s="401"/>
      <c r="CE31" s="401"/>
      <c r="CF31" s="401"/>
      <c r="CG31" s="401"/>
      <c r="CH31" s="401"/>
      <c r="CI31" s="401"/>
      <c r="CJ31" s="401"/>
      <c r="CK31" s="401"/>
      <c r="CL31" s="401"/>
      <c r="CM31" s="401"/>
      <c r="CN31" s="401"/>
      <c r="CO31" s="401"/>
      <c r="CP31" s="401"/>
      <c r="CQ31" s="401"/>
      <c r="CR31" s="401"/>
      <c r="CS31" s="401"/>
      <c r="CT31" s="401"/>
      <c r="CU31" s="401"/>
      <c r="CV31" s="401"/>
      <c r="CW31" s="401"/>
      <c r="CX31" s="401"/>
      <c r="CY31" s="401"/>
      <c r="CZ31" s="401"/>
      <c r="DA31" s="401"/>
      <c r="DB31" s="401"/>
      <c r="DC31" s="401"/>
      <c r="DD31" s="401"/>
      <c r="DE31" s="401"/>
      <c r="DF31" s="401"/>
      <c r="DG31" s="401"/>
    </row>
    <row r="32" spans="1:111" s="402" customFormat="1" ht="47.25">
      <c r="A32" s="1239"/>
      <c r="B32" s="396" t="s">
        <v>760</v>
      </c>
      <c r="C32" s="396" t="s">
        <v>17</v>
      </c>
      <c r="D32" s="102">
        <v>2025</v>
      </c>
      <c r="E32" s="102">
        <v>2026</v>
      </c>
      <c r="F32" s="403">
        <f>31775000/102</f>
        <v>311519.60784313723</v>
      </c>
      <c r="G32" s="403">
        <f>31775000/102</f>
        <v>311519.60784313723</v>
      </c>
      <c r="H32" s="403"/>
      <c r="I32" s="102"/>
      <c r="J32" s="102">
        <v>0</v>
      </c>
      <c r="K32" s="450" t="s">
        <v>761</v>
      </c>
      <c r="L32" s="164" t="s">
        <v>762</v>
      </c>
      <c r="M32" s="12" t="s">
        <v>763</v>
      </c>
      <c r="N32" s="1272"/>
      <c r="O32" s="1269"/>
      <c r="P32" s="1275"/>
      <c r="Q32" s="400"/>
      <c r="R32" s="400"/>
      <c r="S32" s="400"/>
      <c r="T32" s="400"/>
      <c r="U32" s="400"/>
      <c r="V32" s="400"/>
      <c r="W32" s="400"/>
      <c r="X32" s="400"/>
      <c r="Y32" s="400"/>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01"/>
      <c r="BJ32" s="401"/>
      <c r="BK32" s="401"/>
      <c r="BL32" s="401"/>
      <c r="BM32" s="401"/>
      <c r="BN32" s="401"/>
      <c r="BO32" s="401"/>
      <c r="BP32" s="401"/>
      <c r="BQ32" s="401"/>
      <c r="BR32" s="401"/>
      <c r="BS32" s="401"/>
      <c r="BT32" s="401"/>
      <c r="BU32" s="401"/>
      <c r="BV32" s="401"/>
      <c r="BW32" s="401"/>
      <c r="BX32" s="401"/>
      <c r="BY32" s="401"/>
      <c r="BZ32" s="401"/>
      <c r="CA32" s="401"/>
      <c r="CB32" s="401"/>
      <c r="CC32" s="401"/>
      <c r="CD32" s="401"/>
      <c r="CE32" s="401"/>
      <c r="CF32" s="401"/>
      <c r="CG32" s="401"/>
      <c r="CH32" s="401"/>
      <c r="CI32" s="401"/>
      <c r="CJ32" s="401"/>
      <c r="CK32" s="401"/>
      <c r="CL32" s="401"/>
      <c r="CM32" s="401"/>
      <c r="CN32" s="401"/>
      <c r="CO32" s="401"/>
      <c r="CP32" s="401"/>
      <c r="CQ32" s="401"/>
      <c r="CR32" s="401"/>
      <c r="CS32" s="401"/>
      <c r="CT32" s="401"/>
      <c r="CU32" s="401"/>
      <c r="CV32" s="401"/>
      <c r="CW32" s="401"/>
      <c r="CX32" s="401"/>
      <c r="CY32" s="401"/>
      <c r="CZ32" s="401"/>
      <c r="DA32" s="401"/>
      <c r="DB32" s="401"/>
      <c r="DC32" s="401"/>
      <c r="DD32" s="401"/>
      <c r="DE32" s="401"/>
      <c r="DF32" s="401"/>
      <c r="DG32" s="401"/>
    </row>
    <row r="33" spans="1:111" s="402" customFormat="1" ht="61.35" customHeight="1">
      <c r="A33" s="1239"/>
      <c r="B33" s="396" t="s">
        <v>764</v>
      </c>
      <c r="C33" s="396" t="s">
        <v>17</v>
      </c>
      <c r="D33" s="102">
        <v>2026</v>
      </c>
      <c r="E33" s="102">
        <v>2030</v>
      </c>
      <c r="F33" s="403">
        <v>500000</v>
      </c>
      <c r="G33" s="102">
        <v>0</v>
      </c>
      <c r="H33" s="102"/>
      <c r="I33" s="135"/>
      <c r="J33" s="102">
        <v>0</v>
      </c>
      <c r="K33" s="403">
        <v>500000</v>
      </c>
      <c r="L33" s="164" t="s">
        <v>765</v>
      </c>
      <c r="M33" s="12" t="s">
        <v>766</v>
      </c>
      <c r="N33" s="1272"/>
      <c r="O33" s="1269"/>
      <c r="P33" s="1275"/>
      <c r="Q33" s="400"/>
      <c r="R33" s="400"/>
      <c r="S33" s="400"/>
      <c r="T33" s="400"/>
      <c r="U33" s="400"/>
      <c r="V33" s="400"/>
      <c r="W33" s="400"/>
      <c r="X33" s="400"/>
      <c r="Y33" s="400"/>
      <c r="Z33" s="401"/>
      <c r="AA33" s="401"/>
      <c r="AB33" s="401"/>
      <c r="AC33" s="401"/>
      <c r="AD33" s="401"/>
      <c r="AE33" s="401"/>
      <c r="AF33" s="401"/>
      <c r="AG33" s="401"/>
      <c r="AH33" s="401"/>
      <c r="AI33" s="401"/>
      <c r="AJ33" s="401"/>
      <c r="AK33" s="401"/>
      <c r="AL33" s="401"/>
      <c r="AM33" s="401"/>
      <c r="AN33" s="401"/>
      <c r="AO33" s="401"/>
      <c r="AP33" s="401"/>
      <c r="AQ33" s="401"/>
      <c r="AR33" s="401"/>
      <c r="AS33" s="401"/>
      <c r="AT33" s="401"/>
      <c r="AU33" s="401"/>
      <c r="AV33" s="401"/>
      <c r="AW33" s="401"/>
      <c r="AX33" s="401"/>
      <c r="AY33" s="401"/>
      <c r="AZ33" s="401"/>
      <c r="BA33" s="401"/>
      <c r="BB33" s="401"/>
      <c r="BC33" s="401"/>
      <c r="BD33" s="401"/>
      <c r="BE33" s="401"/>
      <c r="BF33" s="401"/>
      <c r="BG33" s="401"/>
      <c r="BH33" s="401"/>
      <c r="BI33" s="401"/>
      <c r="BJ33" s="401"/>
      <c r="BK33" s="401"/>
      <c r="BL33" s="401"/>
      <c r="BM33" s="401"/>
      <c r="BN33" s="401"/>
      <c r="BO33" s="401"/>
      <c r="BP33" s="401"/>
      <c r="BQ33" s="401"/>
      <c r="BR33" s="401"/>
      <c r="BS33" s="401"/>
      <c r="BT33" s="401"/>
      <c r="BU33" s="401"/>
      <c r="BV33" s="401"/>
      <c r="BW33" s="401"/>
      <c r="BX33" s="401"/>
      <c r="BY33" s="401"/>
      <c r="BZ33" s="401"/>
      <c r="CA33" s="401"/>
      <c r="CB33" s="401"/>
      <c r="CC33" s="401"/>
      <c r="CD33" s="401"/>
      <c r="CE33" s="401"/>
      <c r="CF33" s="401"/>
      <c r="CG33" s="401"/>
      <c r="CH33" s="401"/>
      <c r="CI33" s="401"/>
      <c r="CJ33" s="401"/>
      <c r="CK33" s="401"/>
      <c r="CL33" s="401"/>
      <c r="CM33" s="401"/>
      <c r="CN33" s="401"/>
      <c r="CO33" s="401"/>
      <c r="CP33" s="401"/>
      <c r="CQ33" s="401"/>
      <c r="CR33" s="401"/>
      <c r="CS33" s="401"/>
      <c r="CT33" s="401"/>
      <c r="CU33" s="401"/>
      <c r="CV33" s="401"/>
      <c r="CW33" s="401"/>
      <c r="CX33" s="401"/>
      <c r="CY33" s="401"/>
      <c r="CZ33" s="401"/>
      <c r="DA33" s="401"/>
      <c r="DB33" s="401"/>
      <c r="DC33" s="401"/>
      <c r="DD33" s="401"/>
      <c r="DE33" s="401"/>
      <c r="DF33" s="401"/>
      <c r="DG33" s="401"/>
    </row>
    <row r="34" spans="1:111" s="402" customFormat="1" ht="31.5">
      <c r="A34" s="1239"/>
      <c r="B34" s="453" t="s">
        <v>767</v>
      </c>
      <c r="C34" s="412" t="s">
        <v>17</v>
      </c>
      <c r="D34" s="139">
        <v>2025</v>
      </c>
      <c r="E34" s="139">
        <v>2026</v>
      </c>
      <c r="F34" s="454">
        <v>300000</v>
      </c>
      <c r="G34" s="139">
        <v>0</v>
      </c>
      <c r="H34" s="139"/>
      <c r="I34" s="139"/>
      <c r="J34" s="139">
        <v>0</v>
      </c>
      <c r="K34" s="454">
        <v>300000</v>
      </c>
      <c r="L34" s="164" t="s">
        <v>768</v>
      </c>
      <c r="M34" s="422" t="s">
        <v>769</v>
      </c>
      <c r="N34" s="1273"/>
      <c r="O34" s="1269"/>
      <c r="P34" s="452"/>
      <c r="Q34" s="400"/>
      <c r="R34" s="400"/>
      <c r="S34" s="400"/>
      <c r="T34" s="400"/>
      <c r="U34" s="400"/>
      <c r="V34" s="400"/>
      <c r="W34" s="400"/>
      <c r="X34" s="400"/>
      <c r="Y34" s="400"/>
      <c r="Z34" s="401"/>
      <c r="AA34" s="401"/>
      <c r="AB34" s="401"/>
      <c r="AC34" s="401"/>
      <c r="AD34" s="401"/>
      <c r="AE34" s="401"/>
      <c r="AF34" s="401"/>
      <c r="AG34" s="401"/>
      <c r="AH34" s="401"/>
      <c r="AI34" s="401"/>
      <c r="AJ34" s="401"/>
      <c r="AK34" s="401"/>
      <c r="AL34" s="401"/>
      <c r="AM34" s="401"/>
      <c r="AN34" s="401"/>
      <c r="AO34" s="401"/>
      <c r="AP34" s="401"/>
      <c r="AQ34" s="401"/>
      <c r="AR34" s="401"/>
      <c r="AS34" s="401"/>
      <c r="AT34" s="401"/>
      <c r="AU34" s="401"/>
      <c r="AV34" s="401"/>
      <c r="AW34" s="401"/>
      <c r="AX34" s="401"/>
      <c r="AY34" s="401"/>
      <c r="AZ34" s="401"/>
      <c r="BA34" s="401"/>
      <c r="BB34" s="401"/>
      <c r="BC34" s="401"/>
      <c r="BD34" s="401"/>
      <c r="BE34" s="401"/>
      <c r="BF34" s="401"/>
      <c r="BG34" s="401"/>
      <c r="BH34" s="401"/>
      <c r="BI34" s="401"/>
      <c r="BJ34" s="401"/>
      <c r="BK34" s="401"/>
      <c r="BL34" s="401"/>
      <c r="BM34" s="401"/>
      <c r="BN34" s="401"/>
      <c r="BO34" s="401"/>
      <c r="BP34" s="401"/>
      <c r="BQ34" s="401"/>
      <c r="BR34" s="401"/>
      <c r="BS34" s="401"/>
      <c r="BT34" s="401"/>
      <c r="BU34" s="401"/>
      <c r="BV34" s="401"/>
      <c r="BW34" s="401"/>
      <c r="BX34" s="401"/>
      <c r="BY34" s="401"/>
      <c r="BZ34" s="401"/>
      <c r="CA34" s="401"/>
      <c r="CB34" s="401"/>
      <c r="CC34" s="401"/>
      <c r="CD34" s="401"/>
      <c r="CE34" s="401"/>
      <c r="CF34" s="401"/>
      <c r="CG34" s="401"/>
      <c r="CH34" s="401"/>
      <c r="CI34" s="401"/>
      <c r="CJ34" s="401"/>
      <c r="CK34" s="401"/>
      <c r="CL34" s="401"/>
      <c r="CM34" s="401"/>
      <c r="CN34" s="401"/>
      <c r="CO34" s="401"/>
      <c r="CP34" s="401"/>
      <c r="CQ34" s="401"/>
      <c r="CR34" s="401"/>
      <c r="CS34" s="401"/>
      <c r="CT34" s="401"/>
      <c r="CU34" s="401"/>
      <c r="CV34" s="401"/>
      <c r="CW34" s="401"/>
      <c r="CX34" s="401"/>
      <c r="CY34" s="401"/>
      <c r="CZ34" s="401"/>
      <c r="DA34" s="401"/>
      <c r="DB34" s="401"/>
      <c r="DC34" s="401"/>
      <c r="DD34" s="401"/>
      <c r="DE34" s="401"/>
      <c r="DF34" s="401"/>
      <c r="DG34" s="401"/>
    </row>
    <row r="35" spans="1:111" s="441" customFormat="1" ht="60.75" customHeight="1">
      <c r="A35" s="1271"/>
      <c r="B35" s="455" t="s">
        <v>770</v>
      </c>
      <c r="C35" s="12" t="s">
        <v>17</v>
      </c>
      <c r="D35" s="13">
        <v>2025</v>
      </c>
      <c r="E35" s="13">
        <v>2030</v>
      </c>
      <c r="F35" s="300">
        <v>150000</v>
      </c>
      <c r="G35" s="300"/>
      <c r="H35" s="300">
        <v>150000</v>
      </c>
      <c r="I35" s="300"/>
      <c r="J35" s="300">
        <v>0</v>
      </c>
      <c r="K35" s="300"/>
      <c r="L35" s="12" t="s">
        <v>771</v>
      </c>
      <c r="M35" s="456"/>
      <c r="N35" s="451"/>
      <c r="O35" s="1270"/>
      <c r="P35" s="457"/>
      <c r="Q35" s="395"/>
      <c r="R35" s="439"/>
      <c r="S35" s="439"/>
      <c r="T35" s="439"/>
      <c r="U35" s="439"/>
      <c r="V35" s="439"/>
      <c r="W35" s="439"/>
      <c r="X35" s="439"/>
      <c r="Y35" s="439"/>
      <c r="Z35" s="439"/>
      <c r="AA35" s="439"/>
      <c r="AB35" s="440"/>
      <c r="AC35" s="440"/>
      <c r="AD35" s="440"/>
      <c r="AE35" s="440"/>
      <c r="AF35" s="440"/>
      <c r="AG35" s="440"/>
      <c r="AH35" s="440"/>
      <c r="AI35" s="440"/>
      <c r="AJ35" s="440"/>
      <c r="AK35" s="440"/>
      <c r="AL35" s="440"/>
      <c r="AM35" s="440"/>
      <c r="AN35" s="440"/>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0"/>
      <c r="CF35" s="440"/>
      <c r="CG35" s="440"/>
      <c r="CH35" s="440"/>
      <c r="CI35" s="440"/>
      <c r="CJ35" s="440"/>
      <c r="CK35" s="440"/>
      <c r="CL35" s="440"/>
      <c r="CM35" s="440"/>
      <c r="CN35" s="440"/>
      <c r="CO35" s="440"/>
      <c r="CP35" s="440"/>
      <c r="CQ35" s="440"/>
      <c r="CR35" s="440"/>
      <c r="CS35" s="440"/>
      <c r="CT35" s="440"/>
      <c r="CU35" s="440"/>
      <c r="CV35" s="440"/>
      <c r="CW35" s="440"/>
      <c r="CX35" s="440"/>
      <c r="CY35" s="440"/>
      <c r="CZ35" s="440"/>
      <c r="DA35" s="440"/>
      <c r="DB35" s="440"/>
      <c r="DC35" s="440"/>
      <c r="DD35" s="440"/>
      <c r="DE35" s="440"/>
      <c r="DF35" s="440"/>
      <c r="DG35" s="440"/>
    </row>
    <row r="36" spans="1:111" s="402" customFormat="1" ht="94.5">
      <c r="A36" s="1238" t="s">
        <v>772</v>
      </c>
      <c r="B36" s="396" t="s">
        <v>773</v>
      </c>
      <c r="C36" s="396" t="s">
        <v>774</v>
      </c>
      <c r="D36" s="102">
        <v>2025</v>
      </c>
      <c r="E36" s="102">
        <v>2028</v>
      </c>
      <c r="F36" s="300">
        <v>11000000</v>
      </c>
      <c r="G36" s="300">
        <v>0</v>
      </c>
      <c r="H36" s="300">
        <v>11000000</v>
      </c>
      <c r="I36" s="300">
        <f>H36*(20/100)</f>
        <v>2200000</v>
      </c>
      <c r="J36" s="300">
        <v>0</v>
      </c>
      <c r="K36" s="300"/>
      <c r="L36" s="164" t="s">
        <v>775</v>
      </c>
      <c r="M36" s="235" t="s">
        <v>776</v>
      </c>
      <c r="N36" s="1235" t="s">
        <v>777</v>
      </c>
      <c r="O36" s="1235" t="s">
        <v>777</v>
      </c>
      <c r="P36" s="458" t="s">
        <v>778</v>
      </c>
      <c r="Q36" s="395"/>
      <c r="R36" s="400"/>
      <c r="S36" s="400"/>
      <c r="T36" s="400"/>
      <c r="U36" s="400"/>
      <c r="V36" s="400"/>
      <c r="W36" s="400"/>
      <c r="X36" s="400"/>
      <c r="Y36" s="400"/>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01"/>
      <c r="AX36" s="401"/>
      <c r="AY36" s="401"/>
      <c r="AZ36" s="401"/>
      <c r="BA36" s="401"/>
      <c r="BB36" s="401"/>
      <c r="BC36" s="401"/>
      <c r="BD36" s="401"/>
      <c r="BE36" s="401"/>
      <c r="BF36" s="401"/>
      <c r="BG36" s="401"/>
      <c r="BH36" s="401"/>
      <c r="BI36" s="401"/>
      <c r="BJ36" s="401"/>
      <c r="BK36" s="401"/>
      <c r="BL36" s="401"/>
      <c r="BM36" s="401"/>
      <c r="BN36" s="401"/>
      <c r="BO36" s="401"/>
      <c r="BP36" s="401"/>
      <c r="BQ36" s="401"/>
      <c r="BR36" s="401"/>
      <c r="BS36" s="401"/>
      <c r="BT36" s="401"/>
      <c r="BU36" s="401"/>
      <c r="BV36" s="401"/>
      <c r="BW36" s="401"/>
      <c r="BX36" s="401"/>
      <c r="BY36" s="401"/>
      <c r="BZ36" s="401"/>
      <c r="CA36" s="401"/>
      <c r="CB36" s="401"/>
      <c r="CC36" s="401"/>
      <c r="CD36" s="401"/>
      <c r="CE36" s="401"/>
      <c r="CF36" s="401"/>
      <c r="CG36" s="401"/>
      <c r="CH36" s="401"/>
      <c r="CI36" s="401"/>
      <c r="CJ36" s="401"/>
      <c r="CK36" s="401"/>
      <c r="CL36" s="401"/>
      <c r="CM36" s="401"/>
      <c r="CN36" s="401"/>
      <c r="CO36" s="401"/>
      <c r="CP36" s="401"/>
      <c r="CQ36" s="401"/>
      <c r="CR36" s="401"/>
      <c r="CS36" s="401"/>
      <c r="CT36" s="401"/>
      <c r="CU36" s="401"/>
      <c r="CV36" s="401"/>
      <c r="CW36" s="401"/>
      <c r="CX36" s="401"/>
      <c r="CY36" s="401"/>
      <c r="CZ36" s="401"/>
      <c r="DA36" s="401"/>
      <c r="DB36" s="401"/>
      <c r="DC36" s="401"/>
      <c r="DD36" s="401"/>
      <c r="DE36" s="401"/>
      <c r="DF36" s="401"/>
      <c r="DG36" s="401"/>
    </row>
    <row r="37" spans="1:111" s="402" customFormat="1" ht="44.25" customHeight="1">
      <c r="A37" s="1239"/>
      <c r="B37" s="396" t="s">
        <v>779</v>
      </c>
      <c r="C37" s="396" t="s">
        <v>780</v>
      </c>
      <c r="D37" s="102">
        <v>2028</v>
      </c>
      <c r="E37" s="102">
        <v>2029</v>
      </c>
      <c r="F37" s="300">
        <v>100000</v>
      </c>
      <c r="G37" s="300">
        <v>0</v>
      </c>
      <c r="H37" s="300">
        <v>100000</v>
      </c>
      <c r="I37" s="300"/>
      <c r="J37" s="300">
        <v>0</v>
      </c>
      <c r="K37" s="300"/>
      <c r="L37" s="419" t="s">
        <v>781</v>
      </c>
      <c r="M37" s="411"/>
      <c r="N37" s="1277"/>
      <c r="O37" s="1277"/>
      <c r="P37" s="457"/>
      <c r="Q37" s="395"/>
      <c r="R37" s="400"/>
      <c r="S37" s="400"/>
      <c r="T37" s="400"/>
      <c r="U37" s="400"/>
      <c r="V37" s="400"/>
      <c r="W37" s="400"/>
      <c r="X37" s="400"/>
      <c r="Y37" s="400"/>
      <c r="Z37" s="401"/>
      <c r="AA37" s="401"/>
      <c r="AB37" s="401"/>
      <c r="AC37" s="401"/>
      <c r="AD37" s="401"/>
      <c r="AE37" s="401"/>
      <c r="AF37" s="401"/>
      <c r="AG37" s="401"/>
      <c r="AH37" s="401"/>
      <c r="AI37" s="401"/>
      <c r="AJ37" s="401"/>
      <c r="AK37" s="401"/>
      <c r="AL37" s="401"/>
      <c r="AM37" s="401"/>
      <c r="AN37" s="401"/>
      <c r="AO37" s="401"/>
      <c r="AP37" s="401"/>
      <c r="AQ37" s="401"/>
      <c r="AR37" s="401"/>
      <c r="AS37" s="401"/>
      <c r="AT37" s="401"/>
      <c r="AU37" s="401"/>
      <c r="AV37" s="401"/>
      <c r="AW37" s="401"/>
      <c r="AX37" s="401"/>
      <c r="AY37" s="401"/>
      <c r="AZ37" s="401"/>
      <c r="BA37" s="401"/>
      <c r="BB37" s="401"/>
      <c r="BC37" s="401"/>
      <c r="BD37" s="401"/>
      <c r="BE37" s="401"/>
      <c r="BF37" s="401"/>
      <c r="BG37" s="401"/>
      <c r="BH37" s="401"/>
      <c r="BI37" s="401"/>
      <c r="BJ37" s="401"/>
      <c r="BK37" s="401"/>
      <c r="BL37" s="401"/>
      <c r="BM37" s="401"/>
      <c r="BN37" s="401"/>
      <c r="BO37" s="401"/>
      <c r="BP37" s="401"/>
      <c r="BQ37" s="401"/>
      <c r="BR37" s="401"/>
      <c r="BS37" s="401"/>
      <c r="BT37" s="401"/>
      <c r="BU37" s="401"/>
      <c r="BV37" s="401"/>
      <c r="BW37" s="401"/>
      <c r="BX37" s="401"/>
      <c r="BY37" s="401"/>
      <c r="BZ37" s="401"/>
      <c r="CA37" s="401"/>
      <c r="CB37" s="401"/>
      <c r="CC37" s="401"/>
      <c r="CD37" s="401"/>
      <c r="CE37" s="401"/>
      <c r="CF37" s="401"/>
      <c r="CG37" s="401"/>
      <c r="CH37" s="401"/>
      <c r="CI37" s="401"/>
      <c r="CJ37" s="401"/>
      <c r="CK37" s="401"/>
      <c r="CL37" s="401"/>
      <c r="CM37" s="401"/>
      <c r="CN37" s="401"/>
      <c r="CO37" s="401"/>
      <c r="CP37" s="401"/>
      <c r="CQ37" s="401"/>
      <c r="CR37" s="401"/>
      <c r="CS37" s="401"/>
      <c r="CT37" s="401"/>
      <c r="CU37" s="401"/>
      <c r="CV37" s="401"/>
      <c r="CW37" s="401"/>
      <c r="CX37" s="401"/>
      <c r="CY37" s="401"/>
      <c r="CZ37" s="401"/>
      <c r="DA37" s="401"/>
      <c r="DB37" s="401"/>
      <c r="DC37" s="401"/>
      <c r="DD37" s="401"/>
      <c r="DE37" s="401"/>
      <c r="DF37" s="401"/>
      <c r="DG37" s="401"/>
    </row>
    <row r="38" spans="1:111" s="402" customFormat="1" ht="63">
      <c r="A38" s="1276"/>
      <c r="B38" s="459" t="s">
        <v>782</v>
      </c>
      <c r="C38" s="453" t="s">
        <v>780</v>
      </c>
      <c r="D38" s="460">
        <v>2027</v>
      </c>
      <c r="E38" s="460">
        <v>2030</v>
      </c>
      <c r="F38" s="300" t="s">
        <v>711</v>
      </c>
      <c r="G38" s="300"/>
      <c r="H38" s="300"/>
      <c r="I38" s="300"/>
      <c r="J38" s="300"/>
      <c r="K38" s="300"/>
      <c r="L38" s="164" t="s">
        <v>783</v>
      </c>
      <c r="M38" s="461" t="s">
        <v>784</v>
      </c>
      <c r="N38" s="1278"/>
      <c r="O38" s="1278"/>
      <c r="P38" s="457"/>
      <c r="Q38" s="395"/>
      <c r="R38" s="400"/>
      <c r="S38" s="400"/>
      <c r="T38" s="400"/>
      <c r="U38" s="400"/>
      <c r="V38" s="400"/>
      <c r="W38" s="400"/>
      <c r="X38" s="400"/>
      <c r="Y38" s="400"/>
      <c r="Z38" s="401"/>
      <c r="AA38" s="401"/>
      <c r="AB38" s="401"/>
      <c r="AC38" s="401"/>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401"/>
      <c r="BB38" s="401"/>
      <c r="BC38" s="401"/>
      <c r="BD38" s="401"/>
      <c r="BE38" s="401"/>
      <c r="BF38" s="401"/>
      <c r="BG38" s="401"/>
      <c r="BH38" s="401"/>
      <c r="BI38" s="401"/>
      <c r="BJ38" s="401"/>
      <c r="BK38" s="401"/>
      <c r="BL38" s="401"/>
      <c r="BM38" s="401"/>
      <c r="BN38" s="401"/>
      <c r="BO38" s="401"/>
      <c r="BP38" s="401"/>
      <c r="BQ38" s="401"/>
      <c r="BR38" s="401"/>
      <c r="BS38" s="401"/>
      <c r="BT38" s="401"/>
      <c r="BU38" s="401"/>
      <c r="BV38" s="401"/>
      <c r="BW38" s="401"/>
      <c r="BX38" s="401"/>
      <c r="BY38" s="401"/>
      <c r="BZ38" s="401"/>
      <c r="CA38" s="401"/>
      <c r="CB38" s="401"/>
      <c r="CC38" s="401"/>
      <c r="CD38" s="401"/>
      <c r="CE38" s="401"/>
      <c r="CF38" s="401"/>
      <c r="CG38" s="401"/>
      <c r="CH38" s="401"/>
      <c r="CI38" s="401"/>
      <c r="CJ38" s="401"/>
      <c r="CK38" s="401"/>
      <c r="CL38" s="401"/>
      <c r="CM38" s="401"/>
      <c r="CN38" s="401"/>
      <c r="CO38" s="401"/>
      <c r="CP38" s="401"/>
      <c r="CQ38" s="401"/>
      <c r="CR38" s="401"/>
      <c r="CS38" s="401"/>
      <c r="CT38" s="401"/>
      <c r="CU38" s="401"/>
      <c r="CV38" s="401"/>
      <c r="CW38" s="401"/>
      <c r="CX38" s="401"/>
      <c r="CY38" s="401"/>
      <c r="CZ38" s="401"/>
      <c r="DA38" s="401"/>
      <c r="DB38" s="401"/>
      <c r="DC38" s="401"/>
      <c r="DD38" s="401"/>
      <c r="DE38" s="401"/>
      <c r="DF38" s="401"/>
      <c r="DG38" s="401"/>
    </row>
    <row r="39" spans="1:111" s="402" customFormat="1" ht="60.75" customHeight="1">
      <c r="A39" s="1232" t="s">
        <v>785</v>
      </c>
      <c r="B39" s="396" t="s">
        <v>786</v>
      </c>
      <c r="C39" s="396" t="s">
        <v>787</v>
      </c>
      <c r="D39" s="102">
        <v>2026</v>
      </c>
      <c r="E39" s="102">
        <v>2029</v>
      </c>
      <c r="F39" s="300">
        <v>1500000</v>
      </c>
      <c r="G39" s="300">
        <v>0</v>
      </c>
      <c r="H39" s="300">
        <v>1500000</v>
      </c>
      <c r="I39" s="300"/>
      <c r="J39" s="300">
        <v>0</v>
      </c>
      <c r="K39" s="300"/>
      <c r="L39" s="164" t="s">
        <v>788</v>
      </c>
      <c r="M39" s="12" t="s">
        <v>789</v>
      </c>
      <c r="N39" s="1262" t="s">
        <v>790</v>
      </c>
      <c r="O39" s="1262" t="s">
        <v>790</v>
      </c>
      <c r="P39" s="1267" t="s">
        <v>791</v>
      </c>
      <c r="Q39" s="395"/>
      <c r="R39" s="400"/>
      <c r="S39" s="400"/>
      <c r="T39" s="400"/>
      <c r="U39" s="400"/>
      <c r="V39" s="400"/>
      <c r="W39" s="400"/>
      <c r="X39" s="400"/>
      <c r="Y39" s="400"/>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1"/>
      <c r="DE39" s="401"/>
      <c r="DF39" s="401"/>
      <c r="DG39" s="401"/>
    </row>
    <row r="40" spans="1:111" s="402" customFormat="1" ht="69.75" customHeight="1">
      <c r="A40" s="1234"/>
      <c r="B40" s="396" t="s">
        <v>792</v>
      </c>
      <c r="C40" s="453" t="s">
        <v>793</v>
      </c>
      <c r="D40" s="102">
        <v>2026</v>
      </c>
      <c r="E40" s="102">
        <v>2030</v>
      </c>
      <c r="F40" s="300" t="s">
        <v>794</v>
      </c>
      <c r="G40" s="300"/>
      <c r="H40" s="300"/>
      <c r="I40" s="300"/>
      <c r="J40" s="300"/>
      <c r="K40" s="300"/>
      <c r="L40" s="164" t="s">
        <v>795</v>
      </c>
      <c r="M40" s="422" t="s">
        <v>796</v>
      </c>
      <c r="N40" s="1237"/>
      <c r="O40" s="1237"/>
      <c r="P40" s="1268"/>
      <c r="Q40" s="395"/>
      <c r="R40" s="400"/>
      <c r="S40" s="400"/>
      <c r="T40" s="400"/>
      <c r="U40" s="400"/>
      <c r="V40" s="400"/>
      <c r="W40" s="400"/>
      <c r="X40" s="400"/>
      <c r="Y40" s="400"/>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c r="BC40" s="401"/>
      <c r="BD40" s="401"/>
      <c r="BE40" s="401"/>
      <c r="BF40" s="401"/>
      <c r="BG40" s="401"/>
      <c r="BH40" s="401"/>
      <c r="BI40" s="401"/>
      <c r="BJ40" s="401"/>
      <c r="BK40" s="401"/>
      <c r="BL40" s="401"/>
      <c r="BM40" s="401"/>
      <c r="BN40" s="401"/>
      <c r="BO40" s="401"/>
      <c r="BP40" s="401"/>
      <c r="BQ40" s="401"/>
      <c r="BR40" s="401"/>
      <c r="BS40" s="401"/>
      <c r="BT40" s="401"/>
      <c r="BU40" s="401"/>
      <c r="BV40" s="401"/>
      <c r="BW40" s="401"/>
      <c r="BX40" s="401"/>
      <c r="BY40" s="401"/>
      <c r="BZ40" s="401"/>
      <c r="CA40" s="401"/>
      <c r="CB40" s="401"/>
      <c r="CC40" s="401"/>
      <c r="CD40" s="401"/>
      <c r="CE40" s="401"/>
      <c r="CF40" s="401"/>
      <c r="CG40" s="401"/>
      <c r="CH40" s="401"/>
      <c r="CI40" s="401"/>
      <c r="CJ40" s="401"/>
      <c r="CK40" s="401"/>
      <c r="CL40" s="401"/>
      <c r="CM40" s="401"/>
      <c r="CN40" s="401"/>
      <c r="CO40" s="401"/>
      <c r="CP40" s="401"/>
      <c r="CQ40" s="401"/>
      <c r="CR40" s="401"/>
      <c r="CS40" s="401"/>
      <c r="CT40" s="401"/>
      <c r="CU40" s="401"/>
      <c r="CV40" s="401"/>
      <c r="CW40" s="401"/>
      <c r="CX40" s="401"/>
      <c r="CY40" s="401"/>
      <c r="CZ40" s="401"/>
      <c r="DA40" s="401"/>
      <c r="DB40" s="401"/>
      <c r="DC40" s="401"/>
      <c r="DD40" s="401"/>
      <c r="DE40" s="401"/>
      <c r="DF40" s="401"/>
      <c r="DG40" s="401"/>
    </row>
    <row r="41" spans="1:111" s="402" customFormat="1" ht="65.25" customHeight="1">
      <c r="A41" s="1238" t="s">
        <v>797</v>
      </c>
      <c r="B41" s="396" t="s">
        <v>798</v>
      </c>
      <c r="C41" s="462" t="s">
        <v>799</v>
      </c>
      <c r="D41" s="102">
        <v>2025</v>
      </c>
      <c r="E41" s="102">
        <v>2026</v>
      </c>
      <c r="F41" s="102" t="s">
        <v>711</v>
      </c>
      <c r="G41" s="102"/>
      <c r="H41" s="102"/>
      <c r="I41" s="102"/>
      <c r="J41" s="102"/>
      <c r="K41" s="102"/>
      <c r="L41" s="463" t="s">
        <v>800</v>
      </c>
      <c r="M41" s="411" t="s">
        <v>15</v>
      </c>
      <c r="N41" s="1262" t="s">
        <v>801</v>
      </c>
      <c r="O41" s="1262" t="s">
        <v>801</v>
      </c>
      <c r="P41" s="449"/>
      <c r="Q41" s="395"/>
      <c r="R41" s="400"/>
      <c r="S41" s="400"/>
      <c r="T41" s="400"/>
      <c r="U41" s="400"/>
      <c r="V41" s="400"/>
      <c r="W41" s="400"/>
      <c r="X41" s="400"/>
      <c r="Y41" s="400"/>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1"/>
      <c r="BA41" s="401"/>
      <c r="BB41" s="401"/>
      <c r="BC41" s="401"/>
      <c r="BD41" s="401"/>
      <c r="BE41" s="401"/>
      <c r="BF41" s="401"/>
      <c r="BG41" s="401"/>
      <c r="BH41" s="401"/>
      <c r="BI41" s="401"/>
      <c r="BJ41" s="401"/>
      <c r="BK41" s="401"/>
      <c r="BL41" s="401"/>
      <c r="BM41" s="401"/>
      <c r="BN41" s="401"/>
      <c r="BO41" s="401"/>
      <c r="BP41" s="401"/>
      <c r="BQ41" s="401"/>
      <c r="BR41" s="401"/>
      <c r="BS41" s="401"/>
      <c r="BT41" s="401"/>
      <c r="BU41" s="401"/>
      <c r="BV41" s="401"/>
      <c r="BW41" s="401"/>
      <c r="BX41" s="401"/>
      <c r="BY41" s="401"/>
      <c r="BZ41" s="401"/>
      <c r="CA41" s="401"/>
      <c r="CB41" s="401"/>
      <c r="CC41" s="401"/>
      <c r="CD41" s="401"/>
      <c r="CE41" s="401"/>
      <c r="CF41" s="401"/>
      <c r="CG41" s="401"/>
      <c r="CH41" s="401"/>
      <c r="CI41" s="401"/>
      <c r="CJ41" s="401"/>
      <c r="CK41" s="401"/>
      <c r="CL41" s="401"/>
      <c r="CM41" s="401"/>
      <c r="CN41" s="401"/>
      <c r="CO41" s="401"/>
      <c r="CP41" s="401"/>
      <c r="CQ41" s="401"/>
      <c r="CR41" s="401"/>
      <c r="CS41" s="401"/>
      <c r="CT41" s="401"/>
      <c r="CU41" s="401"/>
      <c r="CV41" s="401"/>
      <c r="CW41" s="401"/>
      <c r="CX41" s="401"/>
      <c r="CY41" s="401"/>
      <c r="CZ41" s="401"/>
      <c r="DA41" s="401"/>
      <c r="DB41" s="401"/>
      <c r="DC41" s="401"/>
      <c r="DD41" s="401"/>
      <c r="DE41" s="401"/>
      <c r="DF41" s="401"/>
      <c r="DG41" s="401"/>
    </row>
    <row r="42" spans="1:111" s="465" customFormat="1" ht="61.5" customHeight="1">
      <c r="A42" s="1239"/>
      <c r="B42" s="12" t="s">
        <v>802</v>
      </c>
      <c r="C42" s="462" t="s">
        <v>799</v>
      </c>
      <c r="D42" s="13">
        <v>2025</v>
      </c>
      <c r="E42" s="13">
        <v>2030</v>
      </c>
      <c r="F42" s="403">
        <v>150000</v>
      </c>
      <c r="G42" s="13"/>
      <c r="H42" s="403">
        <v>150000</v>
      </c>
      <c r="I42" s="13"/>
      <c r="J42" s="13"/>
      <c r="K42" s="13"/>
      <c r="L42" s="464" t="s">
        <v>803</v>
      </c>
      <c r="M42" s="429" t="s">
        <v>15</v>
      </c>
      <c r="N42" s="1269"/>
      <c r="O42" s="1269"/>
      <c r="P42" s="452"/>
      <c r="Q42" s="395">
        <v>1</v>
      </c>
      <c r="R42" s="400"/>
      <c r="S42" s="439"/>
      <c r="T42" s="439"/>
      <c r="U42" s="439"/>
      <c r="V42" s="439"/>
      <c r="W42" s="439"/>
      <c r="X42" s="439"/>
      <c r="Y42" s="439"/>
      <c r="Z42" s="439"/>
      <c r="AA42" s="439"/>
      <c r="AB42" s="440"/>
      <c r="AC42" s="440"/>
      <c r="AD42" s="440"/>
      <c r="AE42" s="440"/>
      <c r="AF42" s="440"/>
      <c r="AG42" s="440"/>
      <c r="AH42" s="440"/>
      <c r="AI42" s="440"/>
      <c r="AJ42" s="440"/>
      <c r="AK42" s="440"/>
      <c r="AL42" s="440"/>
      <c r="AM42" s="440"/>
      <c r="AN42" s="440"/>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0"/>
      <c r="CR42" s="440"/>
      <c r="CS42" s="440"/>
      <c r="CT42" s="440"/>
      <c r="CU42" s="440"/>
      <c r="CV42" s="440"/>
      <c r="CW42" s="440"/>
      <c r="CX42" s="440"/>
      <c r="CY42" s="440"/>
      <c r="CZ42" s="440"/>
      <c r="DA42" s="440"/>
      <c r="DB42" s="440"/>
      <c r="DC42" s="440"/>
      <c r="DD42" s="440"/>
      <c r="DE42" s="440"/>
      <c r="DF42" s="440"/>
      <c r="DG42" s="440"/>
    </row>
    <row r="43" spans="1:111" s="402" customFormat="1" ht="66" customHeight="1">
      <c r="A43" s="1239"/>
      <c r="B43" s="396" t="s">
        <v>804</v>
      </c>
      <c r="C43" s="462" t="s">
        <v>799</v>
      </c>
      <c r="D43" s="102">
        <v>2026</v>
      </c>
      <c r="E43" s="102">
        <v>2027</v>
      </c>
      <c r="F43" s="102" t="s">
        <v>711</v>
      </c>
      <c r="G43" s="102"/>
      <c r="H43" s="102"/>
      <c r="I43" s="102"/>
      <c r="J43" s="102"/>
      <c r="K43" s="102"/>
      <c r="L43" s="463" t="s">
        <v>805</v>
      </c>
      <c r="M43" s="411" t="s">
        <v>15</v>
      </c>
      <c r="N43" s="1269"/>
      <c r="O43" s="1269"/>
      <c r="P43" s="466">
        <v>0.2</v>
      </c>
      <c r="Q43" s="395"/>
      <c r="R43" s="400"/>
      <c r="S43" s="400"/>
      <c r="T43" s="400"/>
      <c r="U43" s="400"/>
      <c r="V43" s="400"/>
      <c r="W43" s="400"/>
      <c r="X43" s="400"/>
      <c r="Y43" s="400"/>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1"/>
      <c r="AY43" s="401"/>
      <c r="AZ43" s="401"/>
      <c r="BA43" s="401"/>
      <c r="BB43" s="401"/>
      <c r="BC43" s="401"/>
      <c r="BD43" s="401"/>
      <c r="BE43" s="401"/>
      <c r="BF43" s="401"/>
      <c r="BG43" s="401"/>
      <c r="BH43" s="401"/>
      <c r="BI43" s="401"/>
      <c r="BJ43" s="401"/>
      <c r="BK43" s="401"/>
      <c r="BL43" s="401"/>
      <c r="BM43" s="401"/>
      <c r="BN43" s="401"/>
      <c r="BO43" s="401"/>
      <c r="BP43" s="401"/>
      <c r="BQ43" s="401"/>
      <c r="BR43" s="401"/>
      <c r="BS43" s="401"/>
      <c r="BT43" s="401"/>
      <c r="BU43" s="401"/>
      <c r="BV43" s="401"/>
      <c r="BW43" s="401"/>
      <c r="BX43" s="401"/>
      <c r="BY43" s="401"/>
      <c r="BZ43" s="401"/>
      <c r="CA43" s="401"/>
      <c r="CB43" s="401"/>
      <c r="CC43" s="401"/>
      <c r="CD43" s="401"/>
      <c r="CE43" s="401"/>
      <c r="CF43" s="401"/>
      <c r="CG43" s="401"/>
      <c r="CH43" s="401"/>
      <c r="CI43" s="401"/>
      <c r="CJ43" s="401"/>
      <c r="CK43" s="401"/>
      <c r="CL43" s="401"/>
      <c r="CM43" s="401"/>
      <c r="CN43" s="401"/>
      <c r="CO43" s="401"/>
      <c r="CP43" s="401"/>
      <c r="CQ43" s="401"/>
      <c r="CR43" s="401"/>
      <c r="CS43" s="401"/>
      <c r="CT43" s="401"/>
      <c r="CU43" s="401"/>
      <c r="CV43" s="401"/>
      <c r="CW43" s="401"/>
      <c r="CX43" s="401"/>
      <c r="CY43" s="401"/>
      <c r="CZ43" s="401"/>
      <c r="DA43" s="401"/>
      <c r="DB43" s="401"/>
      <c r="DC43" s="401"/>
      <c r="DD43" s="401"/>
      <c r="DE43" s="401"/>
      <c r="DF43" s="401"/>
      <c r="DG43" s="401"/>
    </row>
    <row r="44" spans="1:111" s="402" customFormat="1" ht="63">
      <c r="A44" s="1239"/>
      <c r="B44" s="396" t="s">
        <v>806</v>
      </c>
      <c r="C44" s="462" t="s">
        <v>799</v>
      </c>
      <c r="D44" s="102">
        <v>2027</v>
      </c>
      <c r="E44" s="102">
        <v>2030</v>
      </c>
      <c r="F44" s="403">
        <v>5000000</v>
      </c>
      <c r="G44" s="102"/>
      <c r="H44" s="300">
        <v>5000000</v>
      </c>
      <c r="I44" s="102"/>
      <c r="J44" s="102"/>
      <c r="K44" s="300"/>
      <c r="L44" s="463" t="s">
        <v>807</v>
      </c>
      <c r="M44" s="467" t="s">
        <v>808</v>
      </c>
      <c r="N44" s="1269"/>
      <c r="O44" s="1269"/>
      <c r="P44" s="452"/>
      <c r="Q44" s="395"/>
      <c r="R44" s="400"/>
      <c r="S44" s="400"/>
      <c r="T44" s="400"/>
      <c r="U44" s="400"/>
      <c r="V44" s="400"/>
      <c r="W44" s="400"/>
      <c r="X44" s="400"/>
      <c r="Y44" s="400"/>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1"/>
      <c r="AY44" s="401"/>
      <c r="AZ44" s="401"/>
      <c r="BA44" s="401"/>
      <c r="BB44" s="401"/>
      <c r="BC44" s="401"/>
      <c r="BD44" s="401"/>
      <c r="BE44" s="401"/>
      <c r="BF44" s="401"/>
      <c r="BG44" s="401"/>
      <c r="BH44" s="401"/>
      <c r="BI44" s="401"/>
      <c r="BJ44" s="401"/>
      <c r="BK44" s="401"/>
      <c r="BL44" s="401"/>
      <c r="BM44" s="401"/>
      <c r="BN44" s="401"/>
      <c r="BO44" s="401"/>
      <c r="BP44" s="401"/>
      <c r="BQ44" s="401"/>
      <c r="BR44" s="401"/>
      <c r="BS44" s="401"/>
      <c r="BT44" s="401"/>
      <c r="BU44" s="401"/>
      <c r="BV44" s="401"/>
      <c r="BW44" s="401"/>
      <c r="BX44" s="401"/>
      <c r="BY44" s="401"/>
      <c r="BZ44" s="401"/>
      <c r="CA44" s="401"/>
      <c r="CB44" s="401"/>
      <c r="CC44" s="401"/>
      <c r="CD44" s="401"/>
      <c r="CE44" s="401"/>
      <c r="CF44" s="401"/>
      <c r="CG44" s="401"/>
      <c r="CH44" s="401"/>
      <c r="CI44" s="401"/>
      <c r="CJ44" s="401"/>
      <c r="CK44" s="401"/>
      <c r="CL44" s="401"/>
      <c r="CM44" s="401"/>
      <c r="CN44" s="401"/>
      <c r="CO44" s="401"/>
      <c r="CP44" s="401"/>
      <c r="CQ44" s="401"/>
      <c r="CR44" s="401"/>
      <c r="CS44" s="401"/>
      <c r="CT44" s="401"/>
      <c r="CU44" s="401"/>
      <c r="CV44" s="401"/>
      <c r="CW44" s="401"/>
      <c r="CX44" s="401"/>
      <c r="CY44" s="401"/>
      <c r="CZ44" s="401"/>
      <c r="DA44" s="401"/>
      <c r="DB44" s="401"/>
      <c r="DC44" s="401"/>
      <c r="DD44" s="401"/>
      <c r="DE44" s="401"/>
      <c r="DF44" s="401"/>
      <c r="DG44" s="401"/>
    </row>
    <row r="45" spans="1:111" s="402" customFormat="1" ht="45.75" customHeight="1">
      <c r="A45" s="1240"/>
      <c r="B45" s="396" t="s">
        <v>809</v>
      </c>
      <c r="C45" s="462" t="s">
        <v>799</v>
      </c>
      <c r="D45" s="102">
        <v>2025</v>
      </c>
      <c r="E45" s="102">
        <v>2025</v>
      </c>
      <c r="F45" s="102" t="s">
        <v>711</v>
      </c>
      <c r="G45" s="102"/>
      <c r="H45" s="102"/>
      <c r="I45" s="102"/>
      <c r="J45" s="102"/>
      <c r="K45" s="102"/>
      <c r="L45" s="463" t="s">
        <v>810</v>
      </c>
      <c r="M45" s="468" t="s">
        <v>15</v>
      </c>
      <c r="N45" s="1270"/>
      <c r="O45" s="1270"/>
      <c r="P45" s="452"/>
      <c r="Q45" s="395"/>
      <c r="R45" s="400"/>
      <c r="S45" s="400"/>
      <c r="T45" s="400"/>
      <c r="U45" s="400"/>
      <c r="V45" s="400"/>
      <c r="W45" s="400"/>
      <c r="X45" s="400"/>
      <c r="Y45" s="400"/>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1"/>
      <c r="AY45" s="401"/>
      <c r="AZ45" s="401"/>
      <c r="BA45" s="401"/>
      <c r="BB45" s="401"/>
      <c r="BC45" s="401"/>
      <c r="BD45" s="401"/>
      <c r="BE45" s="401"/>
      <c r="BF45" s="401"/>
      <c r="BG45" s="401"/>
      <c r="BH45" s="401"/>
      <c r="BI45" s="401"/>
      <c r="BJ45" s="401"/>
      <c r="BK45" s="401"/>
      <c r="BL45" s="401"/>
      <c r="BM45" s="401"/>
      <c r="BN45" s="401"/>
      <c r="BO45" s="401"/>
      <c r="BP45" s="401"/>
      <c r="BQ45" s="401"/>
      <c r="BR45" s="401"/>
      <c r="BS45" s="401"/>
      <c r="BT45" s="401"/>
      <c r="BU45" s="401"/>
      <c r="BV45" s="401"/>
      <c r="BW45" s="401"/>
      <c r="BX45" s="401"/>
      <c r="BY45" s="401"/>
      <c r="BZ45" s="401"/>
      <c r="CA45" s="401"/>
      <c r="CB45" s="401"/>
      <c r="CC45" s="401"/>
      <c r="CD45" s="401"/>
      <c r="CE45" s="401"/>
      <c r="CF45" s="401"/>
      <c r="CG45" s="401"/>
      <c r="CH45" s="401"/>
      <c r="CI45" s="401"/>
      <c r="CJ45" s="401"/>
      <c r="CK45" s="401"/>
      <c r="CL45" s="401"/>
      <c r="CM45" s="401"/>
      <c r="CN45" s="401"/>
      <c r="CO45" s="401"/>
      <c r="CP45" s="401"/>
      <c r="CQ45" s="401"/>
      <c r="CR45" s="401"/>
      <c r="CS45" s="401"/>
      <c r="CT45" s="401"/>
      <c r="CU45" s="401"/>
      <c r="CV45" s="401"/>
      <c r="CW45" s="401"/>
      <c r="CX45" s="401"/>
      <c r="CY45" s="401"/>
      <c r="CZ45" s="401"/>
      <c r="DA45" s="401"/>
      <c r="DB45" s="401"/>
      <c r="DC45" s="401"/>
      <c r="DD45" s="401"/>
      <c r="DE45" s="401"/>
      <c r="DF45" s="401"/>
      <c r="DG45" s="401"/>
    </row>
    <row r="46" spans="1:111" s="424" customFormat="1">
      <c r="A46" s="444" t="s">
        <v>811</v>
      </c>
      <c r="B46" s="469"/>
      <c r="C46" s="469"/>
      <c r="D46" s="469"/>
      <c r="E46" s="469"/>
      <c r="F46" s="470">
        <f t="shared" ref="F46:K46" si="4">SUM(F31:F45)</f>
        <v>19323039.215686277</v>
      </c>
      <c r="G46" s="470">
        <f t="shared" si="4"/>
        <v>623039.21568627446</v>
      </c>
      <c r="H46" s="470">
        <f t="shared" si="4"/>
        <v>17900000</v>
      </c>
      <c r="I46" s="471">
        <f>SUM(I31:I45)</f>
        <v>2200000</v>
      </c>
      <c r="J46" s="470">
        <f t="shared" si="4"/>
        <v>0</v>
      </c>
      <c r="K46" s="470">
        <f t="shared" si="4"/>
        <v>800000</v>
      </c>
      <c r="L46" s="469"/>
      <c r="M46" s="469"/>
      <c r="N46" s="469"/>
      <c r="O46" s="469"/>
      <c r="P46" s="472"/>
      <c r="Q46" s="395"/>
      <c r="R46" s="400"/>
      <c r="S46" s="395"/>
      <c r="T46" s="395"/>
      <c r="U46" s="395"/>
      <c r="V46" s="395"/>
      <c r="W46" s="395"/>
      <c r="X46" s="395"/>
      <c r="Y46" s="395"/>
      <c r="Z46" s="395"/>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R46" s="423"/>
      <c r="BS46" s="423"/>
      <c r="BT46" s="423"/>
      <c r="BU46" s="423"/>
      <c r="BV46" s="423"/>
      <c r="BW46" s="423"/>
      <c r="BX46" s="423"/>
      <c r="BY46" s="423"/>
      <c r="BZ46" s="423"/>
      <c r="CA46" s="423"/>
      <c r="CB46" s="423"/>
      <c r="CC46" s="423"/>
      <c r="CD46" s="423"/>
      <c r="CE46" s="423"/>
      <c r="CF46" s="423"/>
      <c r="CG46" s="423"/>
      <c r="CH46" s="423"/>
      <c r="CI46" s="423"/>
      <c r="CJ46" s="423"/>
      <c r="CK46" s="423"/>
      <c r="CL46" s="423"/>
      <c r="CM46" s="423"/>
      <c r="CN46" s="423"/>
      <c r="CO46" s="423"/>
      <c r="CP46" s="423"/>
      <c r="CQ46" s="423"/>
      <c r="CR46" s="423"/>
      <c r="CS46" s="423"/>
      <c r="CT46" s="423"/>
      <c r="CU46" s="423"/>
      <c r="CV46" s="423"/>
      <c r="CW46" s="423"/>
      <c r="CX46" s="423"/>
      <c r="CY46" s="423"/>
      <c r="CZ46" s="423"/>
      <c r="DA46" s="423"/>
      <c r="DB46" s="423"/>
      <c r="DC46" s="423"/>
      <c r="DD46" s="423"/>
      <c r="DE46" s="423"/>
      <c r="DF46" s="423"/>
      <c r="DG46" s="423"/>
    </row>
    <row r="47" spans="1:111" ht="41.25" customHeight="1">
      <c r="A47" s="1229" t="s">
        <v>812</v>
      </c>
      <c r="B47" s="1230"/>
      <c r="C47" s="1230"/>
      <c r="D47" s="1230"/>
      <c r="E47" s="1230"/>
      <c r="F47" s="1230"/>
      <c r="G47" s="1230"/>
      <c r="H47" s="1230"/>
      <c r="I47" s="1230"/>
      <c r="J47" s="1230"/>
      <c r="K47" s="1230"/>
      <c r="L47" s="1230"/>
      <c r="M47" s="1230"/>
      <c r="N47" s="1230"/>
      <c r="O47" s="1230"/>
      <c r="P47" s="1231"/>
      <c r="Q47" s="395"/>
      <c r="R47" s="400"/>
      <c r="S47" s="395"/>
      <c r="T47" s="395"/>
      <c r="U47" s="395"/>
      <c r="V47" s="395"/>
      <c r="W47" s="395"/>
      <c r="X47" s="395"/>
      <c r="Y47" s="395"/>
    </row>
    <row r="48" spans="1:111" s="402" customFormat="1" ht="63.75" customHeight="1">
      <c r="A48" s="1232" t="s">
        <v>813</v>
      </c>
      <c r="B48" s="407" t="s">
        <v>814</v>
      </c>
      <c r="C48" s="396" t="s">
        <v>815</v>
      </c>
      <c r="D48" s="102">
        <v>2026</v>
      </c>
      <c r="E48" s="102">
        <v>2030</v>
      </c>
      <c r="F48" s="300">
        <v>2000000</v>
      </c>
      <c r="G48" s="102"/>
      <c r="H48" s="300">
        <v>2000000</v>
      </c>
      <c r="I48" s="102"/>
      <c r="J48" s="102"/>
      <c r="K48" s="300"/>
      <c r="L48" s="165" t="s">
        <v>816</v>
      </c>
      <c r="M48" s="473" t="s">
        <v>817</v>
      </c>
      <c r="N48" s="1256" t="s">
        <v>818</v>
      </c>
      <c r="O48" s="1256" t="s">
        <v>818</v>
      </c>
      <c r="P48" s="1256" t="s">
        <v>819</v>
      </c>
      <c r="Q48" s="400"/>
      <c r="R48" s="400"/>
      <c r="S48" s="400"/>
      <c r="T48" s="400"/>
      <c r="U48" s="400"/>
      <c r="V48" s="400"/>
      <c r="W48" s="400"/>
      <c r="X48" s="400"/>
      <c r="Y48" s="400"/>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401"/>
      <c r="CF48" s="401"/>
      <c r="CG48" s="401"/>
      <c r="CH48" s="401"/>
      <c r="CI48" s="401"/>
      <c r="CJ48" s="401"/>
      <c r="CK48" s="401"/>
      <c r="CL48" s="401"/>
      <c r="CM48" s="401"/>
      <c r="CN48" s="401"/>
      <c r="CO48" s="401"/>
      <c r="CP48" s="401"/>
      <c r="CQ48" s="401"/>
      <c r="CR48" s="401"/>
      <c r="CS48" s="401"/>
      <c r="CT48" s="401"/>
      <c r="CU48" s="401"/>
      <c r="CV48" s="401"/>
      <c r="CW48" s="401"/>
      <c r="CX48" s="401"/>
      <c r="CY48" s="401"/>
      <c r="CZ48" s="401"/>
      <c r="DA48" s="401"/>
      <c r="DB48" s="401"/>
      <c r="DC48" s="401"/>
      <c r="DD48" s="401"/>
      <c r="DE48" s="401"/>
      <c r="DF48" s="401"/>
      <c r="DG48" s="401"/>
    </row>
    <row r="49" spans="1:111" s="402" customFormat="1" ht="31.5">
      <c r="A49" s="1255"/>
      <c r="B49" s="407" t="s">
        <v>820</v>
      </c>
      <c r="C49" s="396" t="s">
        <v>815</v>
      </c>
      <c r="D49" s="102">
        <v>2026</v>
      </c>
      <c r="E49" s="102">
        <v>2030</v>
      </c>
      <c r="F49" s="300">
        <v>100000</v>
      </c>
      <c r="G49" s="102"/>
      <c r="H49" s="300">
        <v>100000</v>
      </c>
      <c r="I49" s="102"/>
      <c r="J49" s="102"/>
      <c r="K49" s="300"/>
      <c r="L49" s="473" t="s">
        <v>821</v>
      </c>
      <c r="M49" s="474"/>
      <c r="N49" s="1257"/>
      <c r="O49" s="1257"/>
      <c r="P49" s="1258"/>
      <c r="Q49" s="400"/>
      <c r="R49" s="400"/>
      <c r="S49" s="400"/>
      <c r="T49" s="400"/>
      <c r="U49" s="400"/>
      <c r="V49" s="400"/>
      <c r="W49" s="400"/>
      <c r="X49" s="400"/>
      <c r="Y49" s="400"/>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401"/>
      <c r="CF49" s="401"/>
      <c r="CG49" s="401"/>
      <c r="CH49" s="401"/>
      <c r="CI49" s="401"/>
      <c r="CJ49" s="401"/>
      <c r="CK49" s="401"/>
      <c r="CL49" s="401"/>
      <c r="CM49" s="401"/>
      <c r="CN49" s="401"/>
      <c r="CO49" s="401"/>
      <c r="CP49" s="401"/>
      <c r="CQ49" s="401"/>
      <c r="CR49" s="401"/>
      <c r="CS49" s="401"/>
      <c r="CT49" s="401"/>
      <c r="CU49" s="401"/>
      <c r="CV49" s="401"/>
      <c r="CW49" s="401"/>
      <c r="CX49" s="401"/>
      <c r="CY49" s="401"/>
      <c r="CZ49" s="401"/>
      <c r="DA49" s="401"/>
      <c r="DB49" s="401"/>
      <c r="DC49" s="401"/>
      <c r="DD49" s="401"/>
      <c r="DE49" s="401"/>
      <c r="DF49" s="401"/>
      <c r="DG49" s="401"/>
    </row>
    <row r="50" spans="1:111" s="402" customFormat="1" ht="71.849999999999994" customHeight="1">
      <c r="A50" s="1232" t="s">
        <v>822</v>
      </c>
      <c r="B50" s="407" t="s">
        <v>823</v>
      </c>
      <c r="C50" s="462" t="s">
        <v>824</v>
      </c>
      <c r="D50" s="102">
        <v>2025</v>
      </c>
      <c r="E50" s="102">
        <v>2026</v>
      </c>
      <c r="F50" s="102" t="s">
        <v>711</v>
      </c>
      <c r="G50" s="102"/>
      <c r="H50" s="102"/>
      <c r="I50" s="102"/>
      <c r="J50" s="102"/>
      <c r="K50" s="102"/>
      <c r="L50" s="419" t="s">
        <v>825</v>
      </c>
      <c r="M50" s="411" t="s">
        <v>705</v>
      </c>
      <c r="N50" s="1241" t="s">
        <v>826</v>
      </c>
      <c r="O50" s="1241" t="s">
        <v>827</v>
      </c>
      <c r="P50" s="1260" t="s">
        <v>828</v>
      </c>
      <c r="Q50" s="400"/>
      <c r="R50" s="400"/>
      <c r="S50" s="400"/>
      <c r="T50" s="400"/>
      <c r="U50" s="400"/>
      <c r="V50" s="400"/>
      <c r="W50" s="400"/>
      <c r="X50" s="400"/>
      <c r="Y50" s="400"/>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1"/>
      <c r="DF50" s="401"/>
      <c r="DG50" s="401"/>
    </row>
    <row r="51" spans="1:111" s="402" customFormat="1" ht="66" customHeight="1">
      <c r="A51" s="1233"/>
      <c r="B51" s="407" t="s">
        <v>829</v>
      </c>
      <c r="C51" s="462" t="s">
        <v>824</v>
      </c>
      <c r="D51" s="102">
        <v>2026</v>
      </c>
      <c r="E51" s="102">
        <v>2030</v>
      </c>
      <c r="F51" s="102" t="s">
        <v>711</v>
      </c>
      <c r="G51" s="102"/>
      <c r="H51" s="102"/>
      <c r="I51" s="102"/>
      <c r="J51" s="102"/>
      <c r="K51" s="102"/>
      <c r="L51" s="419" t="s">
        <v>830</v>
      </c>
      <c r="M51" s="411" t="s">
        <v>705</v>
      </c>
      <c r="N51" s="1247"/>
      <c r="O51" s="1247"/>
      <c r="P51" s="1261"/>
      <c r="Q51" s="400"/>
      <c r="R51" s="400"/>
      <c r="S51" s="400"/>
      <c r="T51" s="400"/>
      <c r="U51" s="400"/>
      <c r="V51" s="400"/>
      <c r="W51" s="400"/>
      <c r="X51" s="400"/>
      <c r="Y51" s="400"/>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c r="CU51" s="401"/>
      <c r="CV51" s="401"/>
      <c r="CW51" s="401"/>
      <c r="CX51" s="401"/>
      <c r="CY51" s="401"/>
      <c r="CZ51" s="401"/>
      <c r="DA51" s="401"/>
      <c r="DB51" s="401"/>
      <c r="DC51" s="401"/>
      <c r="DD51" s="401"/>
      <c r="DE51" s="401"/>
      <c r="DF51" s="401"/>
      <c r="DG51" s="401"/>
    </row>
    <row r="52" spans="1:111" s="402" customFormat="1" ht="38.25" customHeight="1">
      <c r="A52" s="1234"/>
      <c r="B52" s="407" t="s">
        <v>831</v>
      </c>
      <c r="C52" s="462" t="s">
        <v>832</v>
      </c>
      <c r="D52" s="102">
        <v>2026</v>
      </c>
      <c r="E52" s="102">
        <v>2030</v>
      </c>
      <c r="F52" s="430" t="s">
        <v>794</v>
      </c>
      <c r="G52" s="102"/>
      <c r="H52" s="102"/>
      <c r="I52" s="102"/>
      <c r="J52" s="102"/>
      <c r="K52" s="102"/>
      <c r="L52" s="164" t="s">
        <v>833</v>
      </c>
      <c r="M52" s="475"/>
      <c r="N52" s="1259"/>
      <c r="O52" s="1259"/>
      <c r="P52" s="1259"/>
      <c r="Q52" s="400"/>
      <c r="R52" s="400"/>
      <c r="S52" s="400"/>
      <c r="T52" s="400"/>
      <c r="U52" s="400"/>
      <c r="V52" s="400"/>
      <c r="W52" s="400"/>
      <c r="X52" s="400"/>
      <c r="Y52" s="400"/>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c r="CZ52" s="401"/>
      <c r="DA52" s="401"/>
      <c r="DB52" s="401"/>
      <c r="DC52" s="401"/>
      <c r="DD52" s="401"/>
      <c r="DE52" s="401"/>
      <c r="DF52" s="401"/>
      <c r="DG52" s="401"/>
    </row>
    <row r="53" spans="1:111" s="476" customFormat="1" ht="137.25" customHeight="1">
      <c r="A53" s="1232" t="s">
        <v>834</v>
      </c>
      <c r="B53" s="396" t="s">
        <v>835</v>
      </c>
      <c r="C53" s="462" t="s">
        <v>836</v>
      </c>
      <c r="D53" s="102">
        <v>2026</v>
      </c>
      <c r="E53" s="102">
        <v>2030</v>
      </c>
      <c r="F53" s="430">
        <v>200000</v>
      </c>
      <c r="G53" s="408"/>
      <c r="H53" s="430">
        <v>200000</v>
      </c>
      <c r="I53" s="408"/>
      <c r="J53" s="408"/>
      <c r="K53" s="430"/>
      <c r="L53" s="463" t="s">
        <v>837</v>
      </c>
      <c r="M53" s="411"/>
      <c r="N53" s="1262" t="s">
        <v>838</v>
      </c>
      <c r="O53" s="1262" t="s">
        <v>838</v>
      </c>
      <c r="P53" s="1264">
        <v>0.8</v>
      </c>
      <c r="Q53" s="400"/>
      <c r="R53" s="400"/>
      <c r="S53" s="400"/>
      <c r="T53" s="400"/>
      <c r="U53" s="400"/>
      <c r="V53" s="400"/>
      <c r="W53" s="400"/>
      <c r="X53" s="400"/>
      <c r="Y53" s="400"/>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401"/>
      <c r="BY53" s="401"/>
      <c r="BZ53" s="401"/>
      <c r="CA53" s="401"/>
      <c r="CB53" s="401"/>
      <c r="CC53" s="401"/>
      <c r="CD53" s="401"/>
      <c r="CE53" s="401"/>
      <c r="CF53" s="401"/>
      <c r="CG53" s="401"/>
      <c r="CH53" s="401"/>
      <c r="CI53" s="401"/>
      <c r="CJ53" s="401"/>
      <c r="CK53" s="401"/>
      <c r="CL53" s="401"/>
      <c r="CM53" s="401"/>
      <c r="CN53" s="401"/>
      <c r="CO53" s="401"/>
      <c r="CP53" s="401"/>
      <c r="CQ53" s="401"/>
      <c r="CR53" s="401"/>
      <c r="CS53" s="401"/>
      <c r="CT53" s="401"/>
      <c r="CU53" s="401"/>
      <c r="CV53" s="401"/>
      <c r="CW53" s="401"/>
      <c r="CX53" s="401"/>
      <c r="CY53" s="401"/>
      <c r="CZ53" s="401"/>
      <c r="DA53" s="401"/>
      <c r="DB53" s="401"/>
      <c r="DC53" s="401"/>
      <c r="DD53" s="401"/>
      <c r="DE53" s="401"/>
      <c r="DF53" s="401"/>
      <c r="DG53" s="401"/>
    </row>
    <row r="54" spans="1:111" s="402" customFormat="1" ht="81.75" customHeight="1">
      <c r="A54" s="1233"/>
      <c r="B54" s="407" t="s">
        <v>839</v>
      </c>
      <c r="C54" s="477" t="s">
        <v>840</v>
      </c>
      <c r="D54" s="408">
        <v>2026</v>
      </c>
      <c r="E54" s="408">
        <v>2030</v>
      </c>
      <c r="F54" s="430" t="s">
        <v>794</v>
      </c>
      <c r="G54" s="408"/>
      <c r="H54" s="408"/>
      <c r="I54" s="408"/>
      <c r="J54" s="408"/>
      <c r="K54" s="408"/>
      <c r="L54" s="463" t="s">
        <v>841</v>
      </c>
      <c r="M54" s="411" t="s">
        <v>842</v>
      </c>
      <c r="N54" s="1247"/>
      <c r="O54" s="1247"/>
      <c r="P54" s="1265"/>
      <c r="Q54" s="400"/>
      <c r="R54" s="400"/>
      <c r="S54" s="400"/>
      <c r="T54" s="400"/>
      <c r="U54" s="400"/>
      <c r="V54" s="400"/>
      <c r="W54" s="400"/>
      <c r="X54" s="400"/>
      <c r="Y54" s="400"/>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1"/>
      <c r="AY54" s="401"/>
      <c r="AZ54" s="401"/>
      <c r="BA54" s="401"/>
      <c r="BB54" s="401"/>
      <c r="BC54" s="401"/>
      <c r="BD54" s="401"/>
      <c r="BE54" s="401"/>
      <c r="BF54" s="401"/>
      <c r="BG54" s="401"/>
      <c r="BH54" s="401"/>
      <c r="BI54" s="401"/>
      <c r="BJ54" s="401"/>
      <c r="BK54" s="401"/>
      <c r="BL54" s="401"/>
      <c r="BM54" s="401"/>
      <c r="BN54" s="401"/>
      <c r="BO54" s="401"/>
      <c r="BP54" s="401"/>
      <c r="BQ54" s="401"/>
      <c r="BR54" s="401"/>
      <c r="BS54" s="401"/>
      <c r="BT54" s="401"/>
      <c r="BU54" s="401"/>
      <c r="BV54" s="401"/>
      <c r="BW54" s="401"/>
      <c r="BX54" s="401"/>
      <c r="BY54" s="401"/>
      <c r="BZ54" s="401"/>
      <c r="CA54" s="401"/>
      <c r="CB54" s="401"/>
      <c r="CC54" s="401"/>
      <c r="CD54" s="401"/>
      <c r="CE54" s="401"/>
      <c r="CF54" s="401"/>
      <c r="CG54" s="401"/>
      <c r="CH54" s="401"/>
      <c r="CI54" s="401"/>
      <c r="CJ54" s="401"/>
      <c r="CK54" s="401"/>
      <c r="CL54" s="401"/>
      <c r="CM54" s="401"/>
      <c r="CN54" s="401"/>
      <c r="CO54" s="401"/>
      <c r="CP54" s="401"/>
      <c r="CQ54" s="401"/>
      <c r="CR54" s="401"/>
      <c r="CS54" s="401"/>
      <c r="CT54" s="401"/>
      <c r="CU54" s="401"/>
      <c r="CV54" s="401"/>
      <c r="CW54" s="401"/>
      <c r="CX54" s="401"/>
      <c r="CY54" s="401"/>
      <c r="CZ54" s="401"/>
      <c r="DA54" s="401"/>
      <c r="DB54" s="401"/>
      <c r="DC54" s="401"/>
      <c r="DD54" s="401"/>
      <c r="DE54" s="401"/>
      <c r="DF54" s="401"/>
      <c r="DG54" s="401"/>
    </row>
    <row r="55" spans="1:111" s="478" customFormat="1" ht="57" customHeight="1">
      <c r="A55" s="1234"/>
      <c r="B55" s="407" t="s">
        <v>843</v>
      </c>
      <c r="C55" s="477" t="s">
        <v>840</v>
      </c>
      <c r="D55" s="408">
        <v>2026</v>
      </c>
      <c r="E55" s="408">
        <v>2030</v>
      </c>
      <c r="F55" s="430" t="s">
        <v>794</v>
      </c>
      <c r="G55" s="408"/>
      <c r="H55" s="408"/>
      <c r="I55" s="430"/>
      <c r="J55" s="408"/>
      <c r="K55" s="408"/>
      <c r="L55" s="164" t="s">
        <v>844</v>
      </c>
      <c r="M55" s="422" t="s">
        <v>845</v>
      </c>
      <c r="N55" s="1263"/>
      <c r="O55" s="1263"/>
      <c r="P55" s="1266"/>
      <c r="Q55" s="400"/>
      <c r="R55" s="400"/>
      <c r="S55" s="400"/>
      <c r="T55" s="400"/>
      <c r="U55" s="400"/>
      <c r="V55" s="400"/>
      <c r="W55" s="400"/>
      <c r="X55" s="400"/>
      <c r="Y55" s="400"/>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1"/>
      <c r="BA55" s="401"/>
      <c r="BB55" s="401"/>
      <c r="BC55" s="401"/>
      <c r="BD55" s="401"/>
      <c r="BE55" s="401"/>
      <c r="BF55" s="401"/>
      <c r="BG55" s="401"/>
      <c r="BH55" s="401"/>
      <c r="BI55" s="401"/>
      <c r="BJ55" s="401"/>
      <c r="BK55" s="401"/>
      <c r="BL55" s="401"/>
      <c r="BM55" s="401"/>
      <c r="BN55" s="401"/>
      <c r="BO55" s="401"/>
      <c r="BP55" s="401"/>
      <c r="BQ55" s="401"/>
      <c r="BR55" s="401"/>
      <c r="BS55" s="401"/>
      <c r="BT55" s="401"/>
      <c r="BU55" s="401"/>
      <c r="BV55" s="401"/>
      <c r="BW55" s="401"/>
      <c r="BX55" s="401"/>
      <c r="BY55" s="401"/>
      <c r="BZ55" s="401"/>
      <c r="CA55" s="401"/>
      <c r="CB55" s="401"/>
      <c r="CC55" s="401"/>
      <c r="CD55" s="401"/>
      <c r="CE55" s="401"/>
      <c r="CF55" s="401"/>
      <c r="CG55" s="401"/>
      <c r="CH55" s="401"/>
      <c r="CI55" s="401"/>
      <c r="CJ55" s="401"/>
      <c r="CK55" s="401"/>
      <c r="CL55" s="401"/>
      <c r="CM55" s="401"/>
      <c r="CN55" s="401"/>
      <c r="CO55" s="401"/>
      <c r="CP55" s="401"/>
      <c r="CQ55" s="401"/>
      <c r="CR55" s="401"/>
      <c r="CS55" s="401"/>
      <c r="CT55" s="401"/>
      <c r="CU55" s="401"/>
      <c r="CV55" s="401"/>
      <c r="CW55" s="401"/>
      <c r="CX55" s="401"/>
      <c r="CY55" s="401"/>
      <c r="CZ55" s="401"/>
      <c r="DA55" s="401"/>
      <c r="DB55" s="401"/>
      <c r="DC55" s="401"/>
      <c r="DD55" s="401"/>
      <c r="DE55" s="401"/>
      <c r="DF55" s="401"/>
      <c r="DG55" s="401"/>
    </row>
    <row r="56" spans="1:111">
      <c r="A56" s="444" t="s">
        <v>846</v>
      </c>
      <c r="B56" s="415"/>
      <c r="C56" s="479"/>
      <c r="D56" s="415"/>
      <c r="E56" s="415"/>
      <c r="F56" s="480">
        <f>SUM(F48:F55)</f>
        <v>2300000</v>
      </c>
      <c r="G56" s="480">
        <f t="shared" ref="G56:K56" si="5">SUM(G48:G55)</f>
        <v>0</v>
      </c>
      <c r="H56" s="480">
        <f t="shared" si="5"/>
        <v>2300000</v>
      </c>
      <c r="I56" s="480">
        <v>0</v>
      </c>
      <c r="J56" s="480">
        <f t="shared" si="5"/>
        <v>0</v>
      </c>
      <c r="K56" s="480">
        <f t="shared" si="5"/>
        <v>0</v>
      </c>
      <c r="L56" s="415"/>
      <c r="M56" s="415"/>
      <c r="N56" s="415"/>
      <c r="O56" s="415"/>
      <c r="P56" s="418"/>
      <c r="Q56" s="395"/>
      <c r="R56" s="395"/>
      <c r="S56" s="395"/>
      <c r="T56" s="395"/>
      <c r="U56" s="395"/>
      <c r="V56" s="395"/>
      <c r="W56" s="395"/>
      <c r="X56" s="395"/>
      <c r="Y56" s="395"/>
      <c r="Z56" s="395"/>
    </row>
    <row r="57" spans="1:111" ht="37.5">
      <c r="A57" s="444" t="s">
        <v>847</v>
      </c>
      <c r="B57" s="469"/>
      <c r="C57" s="481"/>
      <c r="D57" s="469"/>
      <c r="E57" s="469"/>
      <c r="F57" s="482">
        <f>SUM(F46,F56)</f>
        <v>21623039.215686277</v>
      </c>
      <c r="G57" s="482">
        <f t="shared" ref="G57:K57" si="6">SUM(G46,G56)</f>
        <v>623039.21568627446</v>
      </c>
      <c r="H57" s="482">
        <f t="shared" si="6"/>
        <v>20200000</v>
      </c>
      <c r="I57" s="482"/>
      <c r="J57" s="482">
        <f t="shared" si="6"/>
        <v>0</v>
      </c>
      <c r="K57" s="482">
        <f t="shared" si="6"/>
        <v>800000</v>
      </c>
      <c r="L57" s="469"/>
      <c r="M57" s="469"/>
      <c r="N57" s="469"/>
      <c r="O57" s="469"/>
      <c r="P57" s="472"/>
      <c r="Q57" s="395"/>
      <c r="R57" s="395"/>
      <c r="S57" s="395"/>
      <c r="T57" s="395"/>
      <c r="U57" s="395"/>
      <c r="V57" s="395"/>
      <c r="W57" s="395"/>
      <c r="X57" s="395"/>
      <c r="Y57" s="395"/>
      <c r="Z57" s="395"/>
    </row>
    <row r="58" spans="1:111" ht="56.85" customHeight="1">
      <c r="A58" s="1229" t="s">
        <v>848</v>
      </c>
      <c r="B58" s="1230"/>
      <c r="C58" s="1230"/>
      <c r="D58" s="1230"/>
      <c r="E58" s="1230"/>
      <c r="F58" s="1230"/>
      <c r="G58" s="1230"/>
      <c r="H58" s="1230"/>
      <c r="I58" s="1230"/>
      <c r="J58" s="1230"/>
      <c r="K58" s="1230"/>
      <c r="L58" s="1230"/>
      <c r="M58" s="1230"/>
      <c r="N58" s="1230"/>
      <c r="O58" s="1230"/>
      <c r="P58" s="1231"/>
      <c r="Q58" s="385"/>
      <c r="R58" s="385"/>
      <c r="S58" s="385"/>
      <c r="T58" s="385"/>
      <c r="U58" s="385"/>
      <c r="V58" s="385"/>
      <c r="W58" s="385"/>
      <c r="X58" s="385"/>
      <c r="Y58" s="385"/>
    </row>
    <row r="59" spans="1:111" ht="53.25" customHeight="1">
      <c r="A59" s="1252" t="s">
        <v>849</v>
      </c>
      <c r="B59" s="1253"/>
      <c r="C59" s="1253"/>
      <c r="D59" s="1253"/>
      <c r="E59" s="1253"/>
      <c r="F59" s="1253"/>
      <c r="G59" s="1253"/>
      <c r="H59" s="1253"/>
      <c r="I59" s="1253"/>
      <c r="J59" s="1253"/>
      <c r="K59" s="1253"/>
      <c r="L59" s="1253"/>
      <c r="M59" s="1253"/>
      <c r="N59" s="1253"/>
      <c r="O59" s="1253"/>
      <c r="P59" s="1254"/>
      <c r="Q59" s="385"/>
      <c r="R59" s="385"/>
      <c r="S59" s="385"/>
      <c r="T59" s="385"/>
      <c r="U59" s="385"/>
      <c r="V59" s="385"/>
      <c r="W59" s="385"/>
      <c r="X59" s="385"/>
      <c r="Y59" s="385"/>
    </row>
    <row r="60" spans="1:111" s="402" customFormat="1" ht="84" customHeight="1">
      <c r="A60" s="1239" t="s">
        <v>850</v>
      </c>
      <c r="B60" s="101" t="s">
        <v>851</v>
      </c>
      <c r="C60" s="101" t="s">
        <v>710</v>
      </c>
      <c r="D60" s="110">
        <v>2025</v>
      </c>
      <c r="E60" s="110">
        <v>2026</v>
      </c>
      <c r="F60" s="483">
        <v>50000</v>
      </c>
      <c r="G60" s="483">
        <v>50000</v>
      </c>
      <c r="H60" s="483"/>
      <c r="I60" s="483"/>
      <c r="J60" s="483"/>
      <c r="K60" s="484"/>
      <c r="L60" s="12" t="s">
        <v>852</v>
      </c>
      <c r="M60" s="12" t="s">
        <v>15</v>
      </c>
      <c r="N60" s="1242" t="s">
        <v>853</v>
      </c>
      <c r="O60" s="1242" t="s">
        <v>853</v>
      </c>
      <c r="P60" s="1248">
        <v>0.6</v>
      </c>
      <c r="Q60" s="400"/>
      <c r="R60" s="400"/>
      <c r="S60" s="400"/>
      <c r="T60" s="400"/>
      <c r="U60" s="400"/>
      <c r="V60" s="400"/>
      <c r="W60" s="400"/>
      <c r="X60" s="400"/>
      <c r="Y60" s="400"/>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1"/>
      <c r="AY60" s="401"/>
      <c r="AZ60" s="401"/>
      <c r="BA60" s="401"/>
      <c r="BB60" s="401"/>
      <c r="BC60" s="401"/>
      <c r="BD60" s="401"/>
      <c r="BE60" s="401"/>
      <c r="BF60" s="401"/>
      <c r="BG60" s="401"/>
      <c r="BH60" s="401"/>
      <c r="BI60" s="401"/>
      <c r="BJ60" s="401"/>
      <c r="BK60" s="401"/>
      <c r="BL60" s="401"/>
      <c r="BM60" s="401"/>
      <c r="BN60" s="401"/>
      <c r="BO60" s="401"/>
      <c r="BP60" s="401"/>
      <c r="BQ60" s="401"/>
      <c r="BR60" s="401"/>
      <c r="BS60" s="401"/>
      <c r="BT60" s="401"/>
      <c r="BU60" s="401"/>
      <c r="BV60" s="401"/>
      <c r="BW60" s="401"/>
      <c r="BX60" s="401"/>
      <c r="BY60" s="401"/>
      <c r="BZ60" s="401"/>
      <c r="CA60" s="401"/>
      <c r="CB60" s="401"/>
      <c r="CC60" s="401"/>
      <c r="CD60" s="401"/>
      <c r="CE60" s="401"/>
      <c r="CF60" s="401"/>
      <c r="CG60" s="401"/>
      <c r="CH60" s="401"/>
      <c r="CI60" s="401"/>
      <c r="CJ60" s="401"/>
      <c r="CK60" s="401"/>
      <c r="CL60" s="401"/>
      <c r="CM60" s="401"/>
      <c r="CN60" s="401"/>
      <c r="CO60" s="401"/>
      <c r="CP60" s="401"/>
      <c r="CQ60" s="401"/>
      <c r="CR60" s="401"/>
      <c r="CS60" s="401"/>
      <c r="CT60" s="401"/>
      <c r="CU60" s="401"/>
      <c r="CV60" s="401"/>
      <c r="CW60" s="401"/>
      <c r="CX60" s="401"/>
      <c r="CY60" s="401"/>
      <c r="CZ60" s="401"/>
      <c r="DA60" s="401"/>
      <c r="DB60" s="401"/>
      <c r="DC60" s="401"/>
      <c r="DD60" s="401"/>
      <c r="DE60" s="401"/>
      <c r="DF60" s="401"/>
      <c r="DG60" s="401"/>
    </row>
    <row r="61" spans="1:111" s="402" customFormat="1" ht="57" customHeight="1">
      <c r="A61" s="1239"/>
      <c r="B61" s="101" t="s">
        <v>854</v>
      </c>
      <c r="C61" s="485" t="s">
        <v>855</v>
      </c>
      <c r="D61" s="486">
        <v>2025</v>
      </c>
      <c r="E61" s="486">
        <v>2027</v>
      </c>
      <c r="F61" s="483">
        <v>50000000</v>
      </c>
      <c r="G61" s="483"/>
      <c r="H61" s="483">
        <v>50000000</v>
      </c>
      <c r="I61" s="483">
        <f>H61*(20/100)</f>
        <v>10000000</v>
      </c>
      <c r="J61" s="483"/>
      <c r="K61" s="484"/>
      <c r="L61" s="12" t="s">
        <v>856</v>
      </c>
      <c r="M61" s="12" t="s">
        <v>857</v>
      </c>
      <c r="N61" s="1247"/>
      <c r="O61" s="1247"/>
      <c r="P61" s="1245"/>
      <c r="Q61" s="400"/>
      <c r="R61" s="400"/>
      <c r="S61" s="400"/>
      <c r="T61" s="400"/>
      <c r="U61" s="400"/>
      <c r="V61" s="400"/>
      <c r="W61" s="400"/>
      <c r="X61" s="400"/>
      <c r="Y61" s="400"/>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1"/>
      <c r="AY61" s="401"/>
      <c r="AZ61" s="401"/>
      <c r="BA61" s="401"/>
      <c r="BB61" s="401"/>
      <c r="BC61" s="401"/>
      <c r="BD61" s="401"/>
      <c r="BE61" s="401"/>
      <c r="BF61" s="401"/>
      <c r="BG61" s="401"/>
      <c r="BH61" s="401"/>
      <c r="BI61" s="401"/>
      <c r="BJ61" s="401"/>
      <c r="BK61" s="401"/>
      <c r="BL61" s="401"/>
      <c r="BM61" s="401"/>
      <c r="BN61" s="401"/>
      <c r="BO61" s="401"/>
      <c r="BP61" s="401"/>
      <c r="BQ61" s="401"/>
      <c r="BR61" s="401"/>
      <c r="BS61" s="401"/>
      <c r="BT61" s="401"/>
      <c r="BU61" s="401"/>
      <c r="BV61" s="401"/>
      <c r="BW61" s="401"/>
      <c r="BX61" s="401"/>
      <c r="BY61" s="401"/>
      <c r="BZ61" s="401"/>
      <c r="CA61" s="401"/>
      <c r="CB61" s="401"/>
      <c r="CC61" s="401"/>
      <c r="CD61" s="401"/>
      <c r="CE61" s="401"/>
      <c r="CF61" s="401"/>
      <c r="CG61" s="401"/>
      <c r="CH61" s="401"/>
      <c r="CI61" s="401"/>
      <c r="CJ61" s="401"/>
      <c r="CK61" s="401"/>
      <c r="CL61" s="401"/>
      <c r="CM61" s="401"/>
      <c r="CN61" s="401"/>
      <c r="CO61" s="401"/>
      <c r="CP61" s="401"/>
      <c r="CQ61" s="401"/>
      <c r="CR61" s="401"/>
      <c r="CS61" s="401"/>
      <c r="CT61" s="401"/>
      <c r="CU61" s="401"/>
      <c r="CV61" s="401"/>
      <c r="CW61" s="401"/>
      <c r="CX61" s="401"/>
      <c r="CY61" s="401"/>
      <c r="CZ61" s="401"/>
      <c r="DA61" s="401"/>
      <c r="DB61" s="401"/>
      <c r="DC61" s="401"/>
      <c r="DD61" s="401"/>
      <c r="DE61" s="401"/>
      <c r="DF61" s="401"/>
      <c r="DG61" s="401"/>
    </row>
    <row r="62" spans="1:111" s="402" customFormat="1" ht="72" customHeight="1">
      <c r="A62" s="1239"/>
      <c r="B62" s="101" t="s">
        <v>858</v>
      </c>
      <c r="C62" s="485" t="s">
        <v>855</v>
      </c>
      <c r="D62" s="486">
        <v>2028</v>
      </c>
      <c r="E62" s="486">
        <v>2030</v>
      </c>
      <c r="F62" s="487" t="s">
        <v>794</v>
      </c>
      <c r="G62" s="488"/>
      <c r="H62" s="488"/>
      <c r="I62" s="488"/>
      <c r="J62" s="488"/>
      <c r="K62" s="489"/>
      <c r="L62" s="12" t="s">
        <v>856</v>
      </c>
      <c r="M62" s="12" t="s">
        <v>859</v>
      </c>
      <c r="N62" s="1247"/>
      <c r="O62" s="1247"/>
      <c r="P62" s="1245"/>
      <c r="Q62" s="400"/>
      <c r="R62" s="400"/>
      <c r="S62" s="400"/>
      <c r="T62" s="400"/>
      <c r="U62" s="400"/>
      <c r="V62" s="400"/>
      <c r="W62" s="400"/>
      <c r="X62" s="400"/>
      <c r="Y62" s="400"/>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401"/>
      <c r="DF62" s="401"/>
      <c r="DG62" s="401"/>
    </row>
    <row r="63" spans="1:111" s="402" customFormat="1" ht="91.5" customHeight="1">
      <c r="A63" s="1240"/>
      <c r="B63" s="396" t="s">
        <v>860</v>
      </c>
      <c r="C63" s="396" t="s">
        <v>861</v>
      </c>
      <c r="D63" s="102">
        <v>2025</v>
      </c>
      <c r="E63" s="102">
        <v>2027</v>
      </c>
      <c r="F63" s="487" t="s">
        <v>794</v>
      </c>
      <c r="G63" s="487"/>
      <c r="H63" s="487"/>
      <c r="I63" s="460"/>
      <c r="J63" s="487"/>
      <c r="K63" s="490"/>
      <c r="L63" s="411" t="s">
        <v>862</v>
      </c>
      <c r="M63" s="491"/>
      <c r="N63" s="1247"/>
      <c r="O63" s="1247"/>
      <c r="P63" s="1246"/>
      <c r="Q63" s="400"/>
      <c r="R63" s="400"/>
      <c r="S63" s="400"/>
      <c r="T63" s="400"/>
      <c r="U63" s="400"/>
      <c r="V63" s="400"/>
      <c r="W63" s="400"/>
      <c r="X63" s="400"/>
      <c r="Y63" s="400"/>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1"/>
      <c r="AY63" s="401"/>
      <c r="AZ63" s="401"/>
      <c r="BA63" s="401"/>
      <c r="BB63" s="401"/>
      <c r="BC63" s="401"/>
      <c r="BD63" s="401"/>
      <c r="BE63" s="401"/>
      <c r="BF63" s="401"/>
      <c r="BG63" s="401"/>
      <c r="BH63" s="401"/>
      <c r="BI63" s="401"/>
      <c r="BJ63" s="401"/>
      <c r="BK63" s="401"/>
      <c r="BL63" s="401"/>
      <c r="BM63" s="401"/>
      <c r="BN63" s="401"/>
      <c r="BO63" s="401"/>
      <c r="BP63" s="401"/>
      <c r="BQ63" s="401"/>
      <c r="BR63" s="401"/>
      <c r="BS63" s="401"/>
      <c r="BT63" s="401"/>
      <c r="BU63" s="401"/>
      <c r="BV63" s="401"/>
      <c r="BW63" s="401"/>
      <c r="BX63" s="401"/>
      <c r="BY63" s="401"/>
      <c r="BZ63" s="401"/>
      <c r="CA63" s="401"/>
      <c r="CB63" s="401"/>
      <c r="CC63" s="401"/>
      <c r="CD63" s="401"/>
      <c r="CE63" s="401"/>
      <c r="CF63" s="401"/>
      <c r="CG63" s="401"/>
      <c r="CH63" s="401"/>
      <c r="CI63" s="401"/>
      <c r="CJ63" s="401"/>
      <c r="CK63" s="401"/>
      <c r="CL63" s="401"/>
      <c r="CM63" s="401"/>
      <c r="CN63" s="401"/>
      <c r="CO63" s="401"/>
      <c r="CP63" s="401"/>
      <c r="CQ63" s="401"/>
      <c r="CR63" s="401"/>
      <c r="CS63" s="401"/>
      <c r="CT63" s="401"/>
      <c r="CU63" s="401"/>
      <c r="CV63" s="401"/>
      <c r="CW63" s="401"/>
      <c r="CX63" s="401"/>
      <c r="CY63" s="401"/>
      <c r="CZ63" s="401"/>
      <c r="DA63" s="401"/>
      <c r="DB63" s="401"/>
      <c r="DC63" s="401"/>
      <c r="DD63" s="401"/>
      <c r="DE63" s="401"/>
      <c r="DF63" s="401"/>
      <c r="DG63" s="401"/>
    </row>
    <row r="64" spans="1:111" s="402" customFormat="1" ht="63.75" customHeight="1">
      <c r="A64" s="1249" t="s">
        <v>863</v>
      </c>
      <c r="B64" s="492" t="s">
        <v>864</v>
      </c>
      <c r="C64" s="492" t="s">
        <v>17</v>
      </c>
      <c r="D64" s="493">
        <v>2025</v>
      </c>
      <c r="E64" s="493">
        <v>2025</v>
      </c>
      <c r="F64" s="494">
        <v>250000</v>
      </c>
      <c r="G64" s="493"/>
      <c r="H64" s="493"/>
      <c r="I64" s="493"/>
      <c r="J64" s="483">
        <v>250000</v>
      </c>
      <c r="K64" s="495"/>
      <c r="L64" s="496" t="s">
        <v>865</v>
      </c>
      <c r="M64" s="474" t="s">
        <v>15</v>
      </c>
      <c r="N64" s="1250" t="s">
        <v>866</v>
      </c>
      <c r="O64" s="1250" t="s">
        <v>866</v>
      </c>
      <c r="P64" s="1248">
        <v>1</v>
      </c>
      <c r="Q64" s="400"/>
      <c r="R64" s="400"/>
      <c r="S64" s="400"/>
      <c r="T64" s="400"/>
      <c r="U64" s="400"/>
      <c r="V64" s="400"/>
      <c r="W64" s="400"/>
      <c r="X64" s="400"/>
      <c r="Y64" s="400"/>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1"/>
      <c r="AY64" s="401"/>
      <c r="AZ64" s="401"/>
      <c r="BA64" s="401"/>
      <c r="BB64" s="401"/>
      <c r="BC64" s="401"/>
      <c r="BD64" s="401"/>
      <c r="BE64" s="401"/>
      <c r="BF64" s="401"/>
      <c r="BG64" s="401"/>
      <c r="BH64" s="401"/>
      <c r="BI64" s="401"/>
      <c r="BJ64" s="401"/>
      <c r="BK64" s="401"/>
      <c r="BL64" s="401"/>
      <c r="BM64" s="401"/>
      <c r="BN64" s="401"/>
      <c r="BO64" s="401"/>
      <c r="BP64" s="401"/>
      <c r="BQ64" s="401"/>
      <c r="BR64" s="401"/>
      <c r="BS64" s="401"/>
      <c r="BT64" s="401"/>
      <c r="BU64" s="401"/>
      <c r="BV64" s="401"/>
      <c r="BW64" s="401"/>
      <c r="BX64" s="401"/>
      <c r="BY64" s="401"/>
      <c r="BZ64" s="401"/>
      <c r="CA64" s="401"/>
      <c r="CB64" s="401"/>
      <c r="CC64" s="401"/>
      <c r="CD64" s="401"/>
      <c r="CE64" s="401"/>
      <c r="CF64" s="401"/>
      <c r="CG64" s="401"/>
      <c r="CH64" s="401"/>
      <c r="CI64" s="401"/>
      <c r="CJ64" s="401"/>
      <c r="CK64" s="401"/>
      <c r="CL64" s="401"/>
      <c r="CM64" s="401"/>
      <c r="CN64" s="401"/>
      <c r="CO64" s="401"/>
      <c r="CP64" s="401"/>
      <c r="CQ64" s="401"/>
      <c r="CR64" s="401"/>
      <c r="CS64" s="401"/>
      <c r="CT64" s="401"/>
      <c r="CU64" s="401"/>
      <c r="CV64" s="401"/>
      <c r="CW64" s="401"/>
      <c r="CX64" s="401"/>
      <c r="CY64" s="401"/>
      <c r="CZ64" s="401"/>
      <c r="DA64" s="401"/>
      <c r="DB64" s="401"/>
      <c r="DC64" s="401"/>
      <c r="DD64" s="401"/>
      <c r="DE64" s="401"/>
      <c r="DF64" s="401"/>
      <c r="DG64" s="401"/>
    </row>
    <row r="65" spans="1:111" s="402" customFormat="1" ht="44.25" customHeight="1">
      <c r="A65" s="1240"/>
      <c r="B65" s="453" t="s">
        <v>867</v>
      </c>
      <c r="C65" s="453" t="s">
        <v>17</v>
      </c>
      <c r="D65" s="460">
        <v>2026</v>
      </c>
      <c r="E65" s="460">
        <v>2030</v>
      </c>
      <c r="F65" s="494">
        <v>250000</v>
      </c>
      <c r="G65" s="460"/>
      <c r="H65" s="460"/>
      <c r="I65" s="497"/>
      <c r="J65" s="483">
        <v>250000</v>
      </c>
      <c r="K65" s="498"/>
      <c r="L65" s="411" t="s">
        <v>868</v>
      </c>
      <c r="M65" s="499"/>
      <c r="N65" s="1243"/>
      <c r="O65" s="1243"/>
      <c r="P65" s="1246"/>
      <c r="Q65" s="400"/>
      <c r="R65" s="400"/>
      <c r="S65" s="400"/>
      <c r="T65" s="400"/>
      <c r="U65" s="400"/>
      <c r="V65" s="400"/>
      <c r="W65" s="400"/>
      <c r="X65" s="400"/>
      <c r="Y65" s="400"/>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1"/>
      <c r="AZ65" s="401"/>
      <c r="BA65" s="401"/>
      <c r="BB65" s="401"/>
      <c r="BC65" s="401"/>
      <c r="BD65" s="401"/>
      <c r="BE65" s="401"/>
      <c r="BF65" s="401"/>
      <c r="BG65" s="401"/>
      <c r="BH65" s="401"/>
      <c r="BI65" s="401"/>
      <c r="BJ65" s="401"/>
      <c r="BK65" s="401"/>
      <c r="BL65" s="401"/>
      <c r="BM65" s="401"/>
      <c r="BN65" s="401"/>
      <c r="BO65" s="401"/>
      <c r="BP65" s="401"/>
      <c r="BQ65" s="401"/>
      <c r="BR65" s="401"/>
      <c r="BS65" s="401"/>
      <c r="BT65" s="401"/>
      <c r="BU65" s="401"/>
      <c r="BV65" s="401"/>
      <c r="BW65" s="401"/>
      <c r="BX65" s="401"/>
      <c r="BY65" s="401"/>
      <c r="BZ65" s="401"/>
      <c r="CA65" s="401"/>
      <c r="CB65" s="401"/>
      <c r="CC65" s="401"/>
      <c r="CD65" s="401"/>
      <c r="CE65" s="401"/>
      <c r="CF65" s="401"/>
      <c r="CG65" s="401"/>
      <c r="CH65" s="401"/>
      <c r="CI65" s="401"/>
      <c r="CJ65" s="401"/>
      <c r="CK65" s="401"/>
      <c r="CL65" s="401"/>
      <c r="CM65" s="401"/>
      <c r="CN65" s="401"/>
      <c r="CO65" s="401"/>
      <c r="CP65" s="401"/>
      <c r="CQ65" s="401"/>
      <c r="CR65" s="401"/>
      <c r="CS65" s="401"/>
      <c r="CT65" s="401"/>
      <c r="CU65" s="401"/>
      <c r="CV65" s="401"/>
      <c r="CW65" s="401"/>
      <c r="CX65" s="401"/>
      <c r="CY65" s="401"/>
      <c r="CZ65" s="401"/>
      <c r="DA65" s="401"/>
      <c r="DB65" s="401"/>
      <c r="DC65" s="401"/>
      <c r="DD65" s="401"/>
      <c r="DE65" s="401"/>
      <c r="DF65" s="401"/>
      <c r="DG65" s="401"/>
    </row>
    <row r="66" spans="1:111" s="402" customFormat="1" ht="111" customHeight="1">
      <c r="A66" s="1251" t="s">
        <v>869</v>
      </c>
      <c r="B66" s="500" t="s">
        <v>870</v>
      </c>
      <c r="C66" s="492" t="s">
        <v>774</v>
      </c>
      <c r="D66" s="493">
        <v>2025</v>
      </c>
      <c r="E66" s="493">
        <v>2025</v>
      </c>
      <c r="F66" s="494">
        <v>800000</v>
      </c>
      <c r="G66" s="493"/>
      <c r="H66" s="493"/>
      <c r="I66" s="493"/>
      <c r="J66" s="483">
        <v>800000</v>
      </c>
      <c r="K66" s="495"/>
      <c r="L66" s="12" t="s">
        <v>871</v>
      </c>
      <c r="M66" s="501" t="s">
        <v>15</v>
      </c>
      <c r="N66" s="1250" t="s">
        <v>872</v>
      </c>
      <c r="O66" s="1250" t="s">
        <v>872</v>
      </c>
      <c r="P66" s="1248">
        <v>0.25</v>
      </c>
      <c r="Q66" s="400"/>
      <c r="R66" s="400"/>
      <c r="S66" s="400"/>
      <c r="T66" s="400"/>
      <c r="U66" s="400"/>
      <c r="V66" s="400"/>
      <c r="W66" s="400"/>
      <c r="X66" s="400"/>
      <c r="Y66" s="400"/>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1"/>
      <c r="BT66" s="401"/>
      <c r="BU66" s="401"/>
      <c r="BV66" s="401"/>
      <c r="BW66" s="401"/>
      <c r="BX66" s="401"/>
      <c r="BY66" s="401"/>
      <c r="BZ66" s="401"/>
      <c r="CA66" s="401"/>
      <c r="CB66" s="401"/>
      <c r="CC66" s="401"/>
      <c r="CD66" s="401"/>
      <c r="CE66" s="401"/>
      <c r="CF66" s="401"/>
      <c r="CG66" s="401"/>
      <c r="CH66" s="401"/>
      <c r="CI66" s="401"/>
      <c r="CJ66" s="401"/>
      <c r="CK66" s="401"/>
      <c r="CL66" s="401"/>
      <c r="CM66" s="401"/>
      <c r="CN66" s="401"/>
      <c r="CO66" s="401"/>
      <c r="CP66" s="401"/>
      <c r="CQ66" s="401"/>
      <c r="CR66" s="401"/>
      <c r="CS66" s="401"/>
      <c r="CT66" s="401"/>
      <c r="CU66" s="401"/>
      <c r="CV66" s="401"/>
      <c r="CW66" s="401"/>
      <c r="CX66" s="401"/>
      <c r="CY66" s="401"/>
      <c r="CZ66" s="401"/>
      <c r="DA66" s="401"/>
      <c r="DB66" s="401"/>
      <c r="DC66" s="401"/>
      <c r="DD66" s="401"/>
      <c r="DE66" s="401"/>
      <c r="DF66" s="401"/>
      <c r="DG66" s="401"/>
    </row>
    <row r="67" spans="1:111" s="402" customFormat="1" ht="31.5">
      <c r="A67" s="1245"/>
      <c r="B67" s="492" t="s">
        <v>873</v>
      </c>
      <c r="C67" s="492" t="s">
        <v>774</v>
      </c>
      <c r="D67" s="493">
        <v>2026</v>
      </c>
      <c r="E67" s="493">
        <v>2030</v>
      </c>
      <c r="F67" s="487" t="s">
        <v>794</v>
      </c>
      <c r="G67" s="486"/>
      <c r="H67" s="486"/>
      <c r="I67" s="486"/>
      <c r="J67" s="486"/>
      <c r="K67" s="502"/>
      <c r="L67" s="12" t="s">
        <v>874</v>
      </c>
      <c r="M67" s="12" t="s">
        <v>875</v>
      </c>
      <c r="N67" s="1243"/>
      <c r="O67" s="1243"/>
      <c r="P67" s="1246"/>
      <c r="Q67" s="400"/>
      <c r="R67" s="400"/>
      <c r="S67" s="400"/>
      <c r="T67" s="400"/>
      <c r="U67" s="400"/>
      <c r="V67" s="400"/>
      <c r="W67" s="400"/>
      <c r="X67" s="400"/>
      <c r="Y67" s="400"/>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1"/>
      <c r="AY67" s="401"/>
      <c r="AZ67" s="401"/>
      <c r="BA67" s="401"/>
      <c r="BB67" s="401"/>
      <c r="BC67" s="401"/>
      <c r="BD67" s="401"/>
      <c r="BE67" s="401"/>
      <c r="BF67" s="401"/>
      <c r="BG67" s="401"/>
      <c r="BH67" s="401"/>
      <c r="BI67" s="401"/>
      <c r="BJ67" s="401"/>
      <c r="BK67" s="401"/>
      <c r="BL67" s="401"/>
      <c r="BM67" s="401"/>
      <c r="BN67" s="401"/>
      <c r="BO67" s="401"/>
      <c r="BP67" s="401"/>
      <c r="BQ67" s="401"/>
      <c r="BR67" s="401"/>
      <c r="BS67" s="401"/>
      <c r="BT67" s="401"/>
      <c r="BU67" s="401"/>
      <c r="BV67" s="401"/>
      <c r="BW67" s="401"/>
      <c r="BX67" s="401"/>
      <c r="BY67" s="401"/>
      <c r="BZ67" s="401"/>
      <c r="CA67" s="401"/>
      <c r="CB67" s="401"/>
      <c r="CC67" s="401"/>
      <c r="CD67" s="401"/>
      <c r="CE67" s="401"/>
      <c r="CF67" s="401"/>
      <c r="CG67" s="401"/>
      <c r="CH67" s="401"/>
      <c r="CI67" s="401"/>
      <c r="CJ67" s="401"/>
      <c r="CK67" s="401"/>
      <c r="CL67" s="401"/>
      <c r="CM67" s="401"/>
      <c r="CN67" s="401"/>
      <c r="CO67" s="401"/>
      <c r="CP67" s="401"/>
      <c r="CQ67" s="401"/>
      <c r="CR67" s="401"/>
      <c r="CS67" s="401"/>
      <c r="CT67" s="401"/>
      <c r="CU67" s="401"/>
      <c r="CV67" s="401"/>
      <c r="CW67" s="401"/>
      <c r="CX67" s="401"/>
      <c r="CY67" s="401"/>
      <c r="CZ67" s="401"/>
      <c r="DA67" s="401"/>
      <c r="DB67" s="401"/>
      <c r="DC67" s="401"/>
      <c r="DD67" s="401"/>
      <c r="DE67" s="401"/>
      <c r="DF67" s="401"/>
      <c r="DG67" s="401"/>
    </row>
    <row r="68" spans="1:111" s="424" customFormat="1">
      <c r="A68" s="444" t="s">
        <v>876</v>
      </c>
      <c r="B68" s="469"/>
      <c r="C68" s="469"/>
      <c r="D68" s="469"/>
      <c r="E68" s="469"/>
      <c r="F68" s="503">
        <f>SUM(F60:F67)</f>
        <v>51350000</v>
      </c>
      <c r="G68" s="503">
        <f t="shared" ref="G68:K68" si="7">SUM(G60:G67)</f>
        <v>50000</v>
      </c>
      <c r="H68" s="503">
        <f t="shared" si="7"/>
        <v>50000000</v>
      </c>
      <c r="I68" s="504">
        <f>SUM(I60:I67)</f>
        <v>10000000</v>
      </c>
      <c r="J68" s="503">
        <f t="shared" si="7"/>
        <v>1300000</v>
      </c>
      <c r="K68" s="503">
        <f t="shared" si="7"/>
        <v>0</v>
      </c>
      <c r="L68" s="469"/>
      <c r="M68" s="469"/>
      <c r="N68" s="469"/>
      <c r="O68" s="469"/>
      <c r="P68" s="472"/>
      <c r="Q68" s="395"/>
      <c r="R68" s="395"/>
      <c r="S68" s="395"/>
      <c r="T68" s="395"/>
      <c r="U68" s="395"/>
      <c r="V68" s="395"/>
      <c r="W68" s="395"/>
      <c r="X68" s="395"/>
      <c r="Y68" s="395"/>
      <c r="Z68" s="395"/>
      <c r="AA68" s="423"/>
      <c r="AB68" s="423"/>
      <c r="AC68" s="423"/>
      <c r="AD68" s="423"/>
      <c r="AE68" s="423"/>
      <c r="AF68" s="423"/>
      <c r="AG68" s="423"/>
      <c r="AH68" s="423"/>
      <c r="AI68" s="423"/>
      <c r="AJ68" s="423"/>
      <c r="AK68" s="423"/>
      <c r="AL68" s="423"/>
      <c r="AM68" s="423"/>
      <c r="AN68" s="423"/>
      <c r="AO68" s="423"/>
      <c r="AP68" s="423"/>
      <c r="AQ68" s="423"/>
      <c r="AR68" s="423"/>
      <c r="AS68" s="423"/>
      <c r="AT68" s="423"/>
      <c r="AU68" s="423"/>
      <c r="AV68" s="423"/>
      <c r="AW68" s="423"/>
      <c r="AX68" s="423"/>
      <c r="AY68" s="423"/>
      <c r="AZ68" s="423"/>
      <c r="BA68" s="423"/>
      <c r="BB68" s="423"/>
      <c r="BC68" s="423"/>
      <c r="BD68" s="423"/>
      <c r="BE68" s="423"/>
      <c r="BF68" s="423"/>
      <c r="BG68" s="423"/>
      <c r="BH68" s="423"/>
      <c r="BI68" s="423"/>
      <c r="BJ68" s="423"/>
      <c r="BK68" s="423"/>
      <c r="BL68" s="423"/>
      <c r="BM68" s="423"/>
      <c r="BN68" s="423"/>
      <c r="BO68" s="423"/>
      <c r="BP68" s="423"/>
      <c r="BQ68" s="423"/>
      <c r="BR68" s="423"/>
      <c r="BS68" s="423"/>
      <c r="BT68" s="423"/>
      <c r="BU68" s="423"/>
      <c r="BV68" s="423"/>
      <c r="BW68" s="423"/>
      <c r="BX68" s="423"/>
      <c r="BY68" s="423"/>
      <c r="BZ68" s="423"/>
      <c r="CA68" s="423"/>
      <c r="CB68" s="423"/>
      <c r="CC68" s="423"/>
      <c r="CD68" s="423"/>
      <c r="CE68" s="423"/>
      <c r="CF68" s="423"/>
      <c r="CG68" s="423"/>
      <c r="CH68" s="423"/>
      <c r="CI68" s="423"/>
      <c r="CJ68" s="423"/>
      <c r="CK68" s="423"/>
      <c r="CL68" s="423"/>
      <c r="CM68" s="423"/>
      <c r="CN68" s="423"/>
      <c r="CO68" s="423"/>
      <c r="CP68" s="423"/>
      <c r="CQ68" s="423"/>
      <c r="CR68" s="423"/>
      <c r="CS68" s="423"/>
      <c r="CT68" s="423"/>
      <c r="CU68" s="423"/>
      <c r="CV68" s="423"/>
      <c r="CW68" s="423"/>
      <c r="CX68" s="423"/>
      <c r="CY68" s="423"/>
      <c r="CZ68" s="423"/>
      <c r="DA68" s="423"/>
      <c r="DB68" s="423"/>
      <c r="DC68" s="423"/>
      <c r="DD68" s="423"/>
      <c r="DE68" s="423"/>
      <c r="DF68" s="423"/>
      <c r="DG68" s="423"/>
    </row>
    <row r="69" spans="1:111" ht="42.75" customHeight="1">
      <c r="A69" s="1223" t="s">
        <v>877</v>
      </c>
      <c r="B69" s="1224"/>
      <c r="C69" s="1224"/>
      <c r="D69" s="1224"/>
      <c r="E69" s="1224"/>
      <c r="F69" s="1224"/>
      <c r="G69" s="1224"/>
      <c r="H69" s="1224"/>
      <c r="I69" s="1224"/>
      <c r="J69" s="1224"/>
      <c r="K69" s="1224"/>
      <c r="L69" s="1224"/>
      <c r="M69" s="1225"/>
      <c r="N69" s="1224"/>
      <c r="O69" s="1224"/>
      <c r="P69" s="1226"/>
      <c r="Q69" s="385"/>
      <c r="R69" s="385"/>
      <c r="S69" s="385"/>
      <c r="T69" s="385"/>
      <c r="U69" s="385"/>
      <c r="V69" s="385"/>
      <c r="W69" s="385"/>
      <c r="X69" s="385"/>
      <c r="Y69" s="385"/>
    </row>
    <row r="70" spans="1:111" s="402" customFormat="1" ht="82.5" customHeight="1">
      <c r="A70" s="1238" t="s">
        <v>878</v>
      </c>
      <c r="B70" s="112" t="s">
        <v>879</v>
      </c>
      <c r="C70" s="112" t="s">
        <v>17</v>
      </c>
      <c r="D70" s="102">
        <v>2025</v>
      </c>
      <c r="E70" s="102">
        <v>2025</v>
      </c>
      <c r="F70" s="135">
        <v>150000</v>
      </c>
      <c r="G70" s="102"/>
      <c r="H70" s="102"/>
      <c r="I70" s="102"/>
      <c r="J70" s="403">
        <v>150000</v>
      </c>
      <c r="K70" s="102"/>
      <c r="L70" s="505" t="s">
        <v>880</v>
      </c>
      <c r="M70" s="22" t="s">
        <v>15</v>
      </c>
      <c r="N70" s="1241" t="s">
        <v>881</v>
      </c>
      <c r="O70" s="1241" t="s">
        <v>882</v>
      </c>
      <c r="P70" s="1244">
        <v>0.2</v>
      </c>
      <c r="Q70" s="400"/>
      <c r="R70" s="400"/>
      <c r="S70" s="400"/>
      <c r="T70" s="400"/>
      <c r="U70" s="400"/>
      <c r="V70" s="400"/>
      <c r="W70" s="400"/>
      <c r="X70" s="400"/>
      <c r="Y70" s="400"/>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1"/>
      <c r="AY70" s="401"/>
      <c r="AZ70" s="401"/>
      <c r="BA70" s="401"/>
      <c r="BB70" s="401"/>
      <c r="BC70" s="401"/>
      <c r="BD70" s="401"/>
      <c r="BE70" s="401"/>
      <c r="BF70" s="401"/>
      <c r="BG70" s="401"/>
      <c r="BH70" s="401"/>
      <c r="BI70" s="401"/>
      <c r="BJ70" s="401"/>
      <c r="BK70" s="401"/>
      <c r="BL70" s="401"/>
      <c r="BM70" s="401"/>
      <c r="BN70" s="401"/>
      <c r="BO70" s="401"/>
      <c r="BP70" s="401"/>
      <c r="BQ70" s="401"/>
      <c r="BR70" s="401"/>
      <c r="BS70" s="401"/>
      <c r="BT70" s="401"/>
      <c r="BU70" s="401"/>
      <c r="BV70" s="401"/>
      <c r="BW70" s="401"/>
      <c r="BX70" s="401"/>
      <c r="BY70" s="401"/>
      <c r="BZ70" s="401"/>
      <c r="CA70" s="401"/>
      <c r="CB70" s="401"/>
      <c r="CC70" s="401"/>
      <c r="CD70" s="401"/>
      <c r="CE70" s="401"/>
      <c r="CF70" s="401"/>
      <c r="CG70" s="401"/>
      <c r="CH70" s="401"/>
      <c r="CI70" s="401"/>
      <c r="CJ70" s="401"/>
      <c r="CK70" s="401"/>
      <c r="CL70" s="401"/>
      <c r="CM70" s="401"/>
      <c r="CN70" s="401"/>
      <c r="CO70" s="401"/>
      <c r="CP70" s="401"/>
      <c r="CQ70" s="401"/>
      <c r="CR70" s="401"/>
      <c r="CS70" s="401"/>
      <c r="CT70" s="401"/>
      <c r="CU70" s="401"/>
      <c r="CV70" s="401"/>
      <c r="CW70" s="401"/>
      <c r="CX70" s="401"/>
      <c r="CY70" s="401"/>
      <c r="CZ70" s="401"/>
      <c r="DA70" s="401"/>
      <c r="DB70" s="401"/>
      <c r="DC70" s="401"/>
      <c r="DD70" s="401"/>
      <c r="DE70" s="401"/>
      <c r="DF70" s="401"/>
      <c r="DG70" s="401"/>
    </row>
    <row r="71" spans="1:111" s="402" customFormat="1" ht="83.25" customHeight="1">
      <c r="A71" s="1239"/>
      <c r="B71" s="112" t="s">
        <v>883</v>
      </c>
      <c r="C71" s="112" t="s">
        <v>884</v>
      </c>
      <c r="D71" s="102">
        <v>2026</v>
      </c>
      <c r="E71" s="102">
        <v>2027</v>
      </c>
      <c r="F71" s="135">
        <v>580000</v>
      </c>
      <c r="G71" s="102">
        <v>0</v>
      </c>
      <c r="H71" s="403">
        <v>580000</v>
      </c>
      <c r="I71" s="102"/>
      <c r="J71" s="102">
        <v>0</v>
      </c>
      <c r="K71" s="135"/>
      <c r="L71" s="505" t="s">
        <v>885</v>
      </c>
      <c r="M71" s="22" t="s">
        <v>886</v>
      </c>
      <c r="N71" s="1242"/>
      <c r="O71" s="1242"/>
      <c r="P71" s="1245"/>
      <c r="Q71" s="400"/>
      <c r="R71" s="400"/>
      <c r="S71" s="400"/>
      <c r="T71" s="400"/>
      <c r="U71" s="400"/>
      <c r="V71" s="400"/>
      <c r="W71" s="400"/>
      <c r="X71" s="400"/>
      <c r="Y71" s="400"/>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1"/>
      <c r="AY71" s="401"/>
      <c r="AZ71" s="401"/>
      <c r="BA71" s="401"/>
      <c r="BB71" s="401"/>
      <c r="BC71" s="401"/>
      <c r="BD71" s="401"/>
      <c r="BE71" s="401"/>
      <c r="BF71" s="401"/>
      <c r="BG71" s="401"/>
      <c r="BH71" s="401"/>
      <c r="BI71" s="401"/>
      <c r="BJ71" s="401"/>
      <c r="BK71" s="401"/>
      <c r="BL71" s="401"/>
      <c r="BM71" s="401"/>
      <c r="BN71" s="401"/>
      <c r="BO71" s="401"/>
      <c r="BP71" s="401"/>
      <c r="BQ71" s="401"/>
      <c r="BR71" s="401"/>
      <c r="BS71" s="401"/>
      <c r="BT71" s="401"/>
      <c r="BU71" s="401"/>
      <c r="BV71" s="401"/>
      <c r="BW71" s="401"/>
      <c r="BX71" s="401"/>
      <c r="BY71" s="401"/>
      <c r="BZ71" s="401"/>
      <c r="CA71" s="401"/>
      <c r="CB71" s="401"/>
      <c r="CC71" s="401"/>
      <c r="CD71" s="401"/>
      <c r="CE71" s="401"/>
      <c r="CF71" s="401"/>
      <c r="CG71" s="401"/>
      <c r="CH71" s="401"/>
      <c r="CI71" s="401"/>
      <c r="CJ71" s="401"/>
      <c r="CK71" s="401"/>
      <c r="CL71" s="401"/>
      <c r="CM71" s="401"/>
      <c r="CN71" s="401"/>
      <c r="CO71" s="401"/>
      <c r="CP71" s="401"/>
      <c r="CQ71" s="401"/>
      <c r="CR71" s="401"/>
      <c r="CS71" s="401"/>
      <c r="CT71" s="401"/>
      <c r="CU71" s="401"/>
      <c r="CV71" s="401"/>
      <c r="CW71" s="401"/>
      <c r="CX71" s="401"/>
      <c r="CY71" s="401"/>
      <c r="CZ71" s="401"/>
      <c r="DA71" s="401"/>
      <c r="DB71" s="401"/>
      <c r="DC71" s="401"/>
      <c r="DD71" s="401"/>
      <c r="DE71" s="401"/>
      <c r="DF71" s="401"/>
      <c r="DG71" s="401"/>
    </row>
    <row r="72" spans="1:111" s="402" customFormat="1" ht="67.5" customHeight="1">
      <c r="A72" s="1240"/>
      <c r="B72" s="112" t="s">
        <v>887</v>
      </c>
      <c r="C72" s="112" t="s">
        <v>884</v>
      </c>
      <c r="D72" s="102">
        <v>2027</v>
      </c>
      <c r="E72" s="102">
        <v>2030</v>
      </c>
      <c r="F72" s="135">
        <v>50000</v>
      </c>
      <c r="G72" s="102">
        <v>0</v>
      </c>
      <c r="H72" s="403">
        <v>50000</v>
      </c>
      <c r="I72" s="102"/>
      <c r="J72" s="102">
        <v>0</v>
      </c>
      <c r="K72" s="135"/>
      <c r="L72" s="505" t="s">
        <v>888</v>
      </c>
      <c r="M72" s="22" t="s">
        <v>889</v>
      </c>
      <c r="N72" s="1243"/>
      <c r="O72" s="1243"/>
      <c r="P72" s="1246"/>
      <c r="Q72" s="400"/>
      <c r="R72" s="400"/>
      <c r="S72" s="400"/>
      <c r="T72" s="400"/>
      <c r="U72" s="400"/>
      <c r="V72" s="400"/>
      <c r="W72" s="400"/>
      <c r="X72" s="400"/>
      <c r="Y72" s="400"/>
      <c r="Z72" s="401"/>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401"/>
      <c r="AX72" s="401"/>
      <c r="AY72" s="401"/>
      <c r="AZ72" s="401"/>
      <c r="BA72" s="401"/>
      <c r="BB72" s="401"/>
      <c r="BC72" s="401"/>
      <c r="BD72" s="401"/>
      <c r="BE72" s="401"/>
      <c r="BF72" s="401"/>
      <c r="BG72" s="401"/>
      <c r="BH72" s="401"/>
      <c r="BI72" s="401"/>
      <c r="BJ72" s="401"/>
      <c r="BK72" s="401"/>
      <c r="BL72" s="401"/>
      <c r="BM72" s="401"/>
      <c r="BN72" s="401"/>
      <c r="BO72" s="401"/>
      <c r="BP72" s="401"/>
      <c r="BQ72" s="401"/>
      <c r="BR72" s="401"/>
      <c r="BS72" s="401"/>
      <c r="BT72" s="401"/>
      <c r="BU72" s="401"/>
      <c r="BV72" s="401"/>
      <c r="BW72" s="401"/>
      <c r="BX72" s="401"/>
      <c r="BY72" s="401"/>
      <c r="BZ72" s="401"/>
      <c r="CA72" s="401"/>
      <c r="CB72" s="401"/>
      <c r="CC72" s="401"/>
      <c r="CD72" s="401"/>
      <c r="CE72" s="401"/>
      <c r="CF72" s="401"/>
      <c r="CG72" s="401"/>
      <c r="CH72" s="401"/>
      <c r="CI72" s="401"/>
      <c r="CJ72" s="401"/>
      <c r="CK72" s="401"/>
      <c r="CL72" s="401"/>
      <c r="CM72" s="401"/>
      <c r="CN72" s="401"/>
      <c r="CO72" s="401"/>
      <c r="CP72" s="401"/>
      <c r="CQ72" s="401"/>
      <c r="CR72" s="401"/>
      <c r="CS72" s="401"/>
      <c r="CT72" s="401"/>
      <c r="CU72" s="401"/>
      <c r="CV72" s="401"/>
      <c r="CW72" s="401"/>
      <c r="CX72" s="401"/>
      <c r="CY72" s="401"/>
      <c r="CZ72" s="401"/>
      <c r="DA72" s="401"/>
      <c r="DB72" s="401"/>
      <c r="DC72" s="401"/>
      <c r="DD72" s="401"/>
      <c r="DE72" s="401"/>
      <c r="DF72" s="401"/>
      <c r="DG72" s="401"/>
    </row>
    <row r="73" spans="1:111" s="424" customFormat="1">
      <c r="A73" s="444" t="s">
        <v>890</v>
      </c>
      <c r="B73" s="469"/>
      <c r="C73" s="469"/>
      <c r="D73" s="469"/>
      <c r="E73" s="469"/>
      <c r="F73" s="506">
        <f>SUM(F70:F72)</f>
        <v>780000</v>
      </c>
      <c r="G73" s="506">
        <f t="shared" ref="G73:K73" si="8">SUM(G70:G72)</f>
        <v>0</v>
      </c>
      <c r="H73" s="506">
        <f t="shared" si="8"/>
        <v>630000</v>
      </c>
      <c r="I73" s="506"/>
      <c r="J73" s="506">
        <f t="shared" si="8"/>
        <v>150000</v>
      </c>
      <c r="K73" s="506">
        <f t="shared" si="8"/>
        <v>0</v>
      </c>
      <c r="L73" s="469"/>
      <c r="M73" s="469"/>
      <c r="N73" s="469"/>
      <c r="O73" s="469"/>
      <c r="P73" s="472"/>
      <c r="Q73" s="395"/>
      <c r="R73" s="395"/>
      <c r="S73" s="395"/>
      <c r="T73" s="395"/>
      <c r="U73" s="395"/>
      <c r="V73" s="395"/>
      <c r="W73" s="395"/>
      <c r="X73" s="395"/>
      <c r="Y73" s="395"/>
      <c r="Z73" s="395"/>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c r="BB73" s="423"/>
      <c r="BC73" s="423"/>
      <c r="BD73" s="423"/>
      <c r="BE73" s="423"/>
      <c r="BF73" s="423"/>
      <c r="BG73" s="423"/>
      <c r="BH73" s="423"/>
      <c r="BI73" s="423"/>
      <c r="BJ73" s="423"/>
      <c r="BK73" s="423"/>
      <c r="BL73" s="423"/>
      <c r="BM73" s="423"/>
      <c r="BN73" s="423"/>
      <c r="BO73" s="423"/>
      <c r="BP73" s="423"/>
      <c r="BQ73" s="423"/>
      <c r="BR73" s="423"/>
      <c r="BS73" s="423"/>
      <c r="BT73" s="423"/>
      <c r="BU73" s="423"/>
      <c r="BV73" s="423"/>
      <c r="BW73" s="423"/>
      <c r="BX73" s="423"/>
      <c r="BY73" s="423"/>
      <c r="BZ73" s="423"/>
      <c r="CA73" s="423"/>
      <c r="CB73" s="423"/>
      <c r="CC73" s="423"/>
      <c r="CD73" s="423"/>
      <c r="CE73" s="423"/>
      <c r="CF73" s="423"/>
      <c r="CG73" s="423"/>
      <c r="CH73" s="423"/>
      <c r="CI73" s="423"/>
      <c r="CJ73" s="423"/>
      <c r="CK73" s="423"/>
      <c r="CL73" s="423"/>
      <c r="CM73" s="423"/>
      <c r="CN73" s="423"/>
      <c r="CO73" s="423"/>
      <c r="CP73" s="423"/>
      <c r="CQ73" s="423"/>
      <c r="CR73" s="423"/>
      <c r="CS73" s="423"/>
      <c r="CT73" s="423"/>
      <c r="CU73" s="423"/>
      <c r="CV73" s="423"/>
      <c r="CW73" s="423"/>
      <c r="CX73" s="423"/>
      <c r="CY73" s="423"/>
      <c r="CZ73" s="423"/>
      <c r="DA73" s="423"/>
      <c r="DB73" s="423"/>
      <c r="DC73" s="423"/>
      <c r="DD73" s="423"/>
      <c r="DE73" s="423"/>
      <c r="DF73" s="423"/>
      <c r="DG73" s="423"/>
    </row>
    <row r="74" spans="1:111" s="424" customFormat="1" ht="37.5">
      <c r="A74" s="444" t="s">
        <v>891</v>
      </c>
      <c r="B74" s="469"/>
      <c r="C74" s="469"/>
      <c r="D74" s="469"/>
      <c r="E74" s="469"/>
      <c r="F74" s="507">
        <f>SUM(F68,F73)</f>
        <v>52130000</v>
      </c>
      <c r="G74" s="507">
        <f t="shared" ref="G74:K74" si="9">SUM(G68,G73)</f>
        <v>50000</v>
      </c>
      <c r="H74" s="507">
        <f t="shared" si="9"/>
        <v>50630000</v>
      </c>
      <c r="I74" s="507"/>
      <c r="J74" s="507">
        <f t="shared" si="9"/>
        <v>1450000</v>
      </c>
      <c r="K74" s="507">
        <f t="shared" si="9"/>
        <v>0</v>
      </c>
      <c r="L74" s="469"/>
      <c r="M74" s="469"/>
      <c r="N74" s="469"/>
      <c r="O74" s="469"/>
      <c r="P74" s="472"/>
      <c r="Q74" s="395"/>
      <c r="R74" s="395"/>
      <c r="S74" s="395"/>
      <c r="T74" s="395"/>
      <c r="U74" s="395"/>
      <c r="V74" s="395"/>
      <c r="W74" s="395"/>
      <c r="X74" s="395"/>
      <c r="Y74" s="395"/>
      <c r="Z74" s="395"/>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3"/>
      <c r="AY74" s="423"/>
      <c r="AZ74" s="423"/>
      <c r="BA74" s="423"/>
      <c r="BB74" s="423"/>
      <c r="BC74" s="423"/>
      <c r="BD74" s="423"/>
      <c r="BE74" s="423"/>
      <c r="BF74" s="423"/>
      <c r="BG74" s="423"/>
      <c r="BH74" s="423"/>
      <c r="BI74" s="423"/>
      <c r="BJ74" s="423"/>
      <c r="BK74" s="423"/>
      <c r="BL74" s="423"/>
      <c r="BM74" s="423"/>
      <c r="BN74" s="423"/>
      <c r="BO74" s="423"/>
      <c r="BP74" s="423"/>
      <c r="BQ74" s="423"/>
      <c r="BR74" s="423"/>
      <c r="BS74" s="423"/>
      <c r="BT74" s="423"/>
      <c r="BU74" s="423"/>
      <c r="BV74" s="423"/>
      <c r="BW74" s="423"/>
      <c r="BX74" s="423"/>
      <c r="BY74" s="423"/>
      <c r="BZ74" s="423"/>
      <c r="CA74" s="423"/>
      <c r="CB74" s="423"/>
      <c r="CC74" s="423"/>
      <c r="CD74" s="423"/>
      <c r="CE74" s="423"/>
      <c r="CF74" s="423"/>
      <c r="CG74" s="423"/>
      <c r="CH74" s="423"/>
      <c r="CI74" s="423"/>
      <c r="CJ74" s="423"/>
      <c r="CK74" s="423"/>
      <c r="CL74" s="423"/>
      <c r="CM74" s="423"/>
      <c r="CN74" s="423"/>
      <c r="CO74" s="423"/>
      <c r="CP74" s="423"/>
      <c r="CQ74" s="423"/>
      <c r="CR74" s="423"/>
      <c r="CS74" s="423"/>
      <c r="CT74" s="423"/>
      <c r="CU74" s="423"/>
      <c r="CV74" s="423"/>
      <c r="CW74" s="423"/>
      <c r="CX74" s="423"/>
      <c r="CY74" s="423"/>
      <c r="CZ74" s="423"/>
      <c r="DA74" s="423"/>
      <c r="DB74" s="423"/>
      <c r="DC74" s="423"/>
      <c r="DD74" s="423"/>
      <c r="DE74" s="423"/>
      <c r="DF74" s="423"/>
      <c r="DG74" s="423"/>
    </row>
    <row r="75" spans="1:111" ht="57.75" customHeight="1">
      <c r="A75" s="1229" t="s">
        <v>892</v>
      </c>
      <c r="B75" s="1230"/>
      <c r="C75" s="1230"/>
      <c r="D75" s="1230"/>
      <c r="E75" s="1230"/>
      <c r="F75" s="1230"/>
      <c r="G75" s="1230"/>
      <c r="H75" s="1230"/>
      <c r="I75" s="1230"/>
      <c r="J75" s="1230"/>
      <c r="K75" s="1230"/>
      <c r="L75" s="1230"/>
      <c r="M75" s="1230"/>
      <c r="N75" s="1230"/>
      <c r="O75" s="1230"/>
      <c r="P75" s="1231"/>
      <c r="Q75" s="385"/>
      <c r="R75" s="385"/>
      <c r="S75" s="385"/>
      <c r="T75" s="385"/>
      <c r="U75" s="385"/>
      <c r="V75" s="385"/>
      <c r="W75" s="385"/>
      <c r="X75" s="385"/>
      <c r="Y75" s="385"/>
    </row>
    <row r="76" spans="1:111" ht="56.85" customHeight="1">
      <c r="A76" s="1223" t="s">
        <v>893</v>
      </c>
      <c r="B76" s="1224"/>
      <c r="C76" s="1224"/>
      <c r="D76" s="1224"/>
      <c r="E76" s="1224"/>
      <c r="F76" s="1224"/>
      <c r="G76" s="1224"/>
      <c r="H76" s="1224"/>
      <c r="I76" s="1224"/>
      <c r="J76" s="1224"/>
      <c r="K76" s="1224"/>
      <c r="L76" s="1224"/>
      <c r="M76" s="1224"/>
      <c r="N76" s="1224"/>
      <c r="O76" s="1224"/>
      <c r="P76" s="1226"/>
      <c r="Q76" s="385"/>
      <c r="R76" s="385"/>
      <c r="S76" s="385"/>
      <c r="T76" s="385"/>
      <c r="U76" s="385"/>
      <c r="V76" s="385"/>
      <c r="W76" s="385"/>
      <c r="X76" s="385"/>
      <c r="Y76" s="385"/>
    </row>
    <row r="77" spans="1:111" s="401" customFormat="1" ht="103.5" customHeight="1">
      <c r="A77" s="1232" t="s">
        <v>894</v>
      </c>
      <c r="B77" s="407" t="s">
        <v>895</v>
      </c>
      <c r="C77" s="407" t="s">
        <v>896</v>
      </c>
      <c r="D77" s="408">
        <v>2025</v>
      </c>
      <c r="E77" s="408">
        <v>2026</v>
      </c>
      <c r="F77" s="408" t="s">
        <v>794</v>
      </c>
      <c r="G77" s="408"/>
      <c r="H77" s="408"/>
      <c r="I77" s="408"/>
      <c r="J77" s="408"/>
      <c r="K77" s="508"/>
      <c r="L77" s="509" t="s">
        <v>897</v>
      </c>
      <c r="M77" s="510" t="s">
        <v>15</v>
      </c>
      <c r="N77" s="1235" t="s">
        <v>898</v>
      </c>
      <c r="O77" s="1235" t="s">
        <v>898</v>
      </c>
      <c r="P77" s="449"/>
      <c r="Q77" s="400"/>
      <c r="R77" s="400"/>
      <c r="S77" s="400"/>
      <c r="T77" s="400"/>
      <c r="U77" s="400"/>
      <c r="V77" s="400"/>
      <c r="W77" s="400"/>
      <c r="X77" s="400"/>
      <c r="Y77" s="400"/>
    </row>
    <row r="78" spans="1:111" s="401" customFormat="1" ht="76.5" customHeight="1">
      <c r="A78" s="1233"/>
      <c r="B78" s="407" t="s">
        <v>899</v>
      </c>
      <c r="C78" s="407" t="s">
        <v>900</v>
      </c>
      <c r="D78" s="408">
        <v>2026</v>
      </c>
      <c r="E78" s="408">
        <v>2027</v>
      </c>
      <c r="F78" s="511" t="s">
        <v>794</v>
      </c>
      <c r="G78" s="408"/>
      <c r="H78" s="408"/>
      <c r="I78" s="408"/>
      <c r="J78" s="408"/>
      <c r="K78" s="408"/>
      <c r="L78" s="509" t="s">
        <v>901</v>
      </c>
      <c r="M78" s="400"/>
      <c r="N78" s="1236"/>
      <c r="O78" s="1236"/>
      <c r="P78" s="457"/>
      <c r="Q78" s="400"/>
      <c r="R78" s="400"/>
      <c r="S78" s="400"/>
      <c r="T78" s="400"/>
      <c r="U78" s="400"/>
      <c r="V78" s="400"/>
      <c r="W78" s="400"/>
      <c r="X78" s="400"/>
      <c r="Y78" s="400"/>
    </row>
    <row r="79" spans="1:111" s="401" customFormat="1" ht="47.25">
      <c r="A79" s="1233"/>
      <c r="B79" s="512" t="s">
        <v>902</v>
      </c>
      <c r="C79" s="407" t="s">
        <v>900</v>
      </c>
      <c r="D79" s="408">
        <v>2027</v>
      </c>
      <c r="E79" s="408">
        <v>2030</v>
      </c>
      <c r="F79" s="511" t="s">
        <v>794</v>
      </c>
      <c r="G79" s="408"/>
      <c r="H79" s="408"/>
      <c r="I79" s="408"/>
      <c r="J79" s="408"/>
      <c r="K79" s="508"/>
      <c r="L79" s="509" t="s">
        <v>903</v>
      </c>
      <c r="M79" s="400"/>
      <c r="N79" s="1236"/>
      <c r="O79" s="1236"/>
      <c r="P79" s="457"/>
      <c r="Q79" s="400"/>
      <c r="R79" s="400"/>
      <c r="S79" s="400"/>
      <c r="T79" s="400"/>
      <c r="U79" s="400"/>
      <c r="V79" s="400"/>
      <c r="W79" s="400"/>
      <c r="X79" s="400"/>
      <c r="Y79" s="400"/>
    </row>
    <row r="80" spans="1:111" s="401" customFormat="1" ht="65.25" customHeight="1">
      <c r="A80" s="1234"/>
      <c r="B80" s="512" t="s">
        <v>904</v>
      </c>
      <c r="C80" s="407" t="s">
        <v>905</v>
      </c>
      <c r="D80" s="408">
        <v>2027</v>
      </c>
      <c r="E80" s="408">
        <v>2030</v>
      </c>
      <c r="F80" s="511" t="s">
        <v>794</v>
      </c>
      <c r="G80" s="408"/>
      <c r="H80" s="408"/>
      <c r="I80" s="408"/>
      <c r="J80" s="408"/>
      <c r="K80" s="508"/>
      <c r="L80" s="509" t="s">
        <v>906</v>
      </c>
      <c r="M80" s="400"/>
      <c r="N80" s="1237"/>
      <c r="O80" s="1237"/>
      <c r="P80" s="457"/>
      <c r="Q80" s="400"/>
      <c r="R80" s="400"/>
      <c r="S80" s="400"/>
      <c r="T80" s="400"/>
      <c r="U80" s="400"/>
      <c r="V80" s="400"/>
      <c r="W80" s="400"/>
      <c r="X80" s="400"/>
      <c r="Y80" s="400"/>
    </row>
    <row r="81" spans="1:26" ht="37.5">
      <c r="A81" s="513" t="s">
        <v>907</v>
      </c>
      <c r="B81" s="469"/>
      <c r="C81" s="469"/>
      <c r="D81" s="469"/>
      <c r="E81" s="469"/>
      <c r="F81" s="514">
        <f>SUM(F77:F80)</f>
        <v>0</v>
      </c>
      <c r="G81" s="514">
        <f t="shared" ref="G81:K81" si="10">SUM(G77:G80)</f>
        <v>0</v>
      </c>
      <c r="H81" s="514">
        <f t="shared" si="10"/>
        <v>0</v>
      </c>
      <c r="I81" s="514"/>
      <c r="J81" s="514">
        <f t="shared" si="10"/>
        <v>0</v>
      </c>
      <c r="K81" s="514">
        <f t="shared" si="10"/>
        <v>0</v>
      </c>
      <c r="L81" s="469"/>
      <c r="M81" s="469"/>
      <c r="N81" s="469"/>
      <c r="O81" s="469"/>
      <c r="P81" s="472"/>
      <c r="Q81" s="395"/>
      <c r="R81" s="395"/>
      <c r="S81" s="395"/>
      <c r="T81" s="395"/>
      <c r="U81" s="395"/>
      <c r="V81" s="395"/>
      <c r="W81" s="395"/>
      <c r="X81" s="395"/>
      <c r="Y81" s="395"/>
      <c r="Z81" s="395"/>
    </row>
    <row r="82" spans="1:26">
      <c r="A82" s="513" t="s">
        <v>404</v>
      </c>
      <c r="B82" s="469"/>
      <c r="C82" s="469"/>
      <c r="D82" s="469"/>
      <c r="E82" s="469"/>
      <c r="F82" s="514">
        <f t="shared" ref="F82:K82" si="11">SUM(F74+F57+F28+F21)</f>
        <v>81303039.215686277</v>
      </c>
      <c r="G82" s="514">
        <f t="shared" si="11"/>
        <v>773039.21568627446</v>
      </c>
      <c r="H82" s="514">
        <f t="shared" si="11"/>
        <v>78280000</v>
      </c>
      <c r="I82" s="514">
        <f>SUM(I73+I68+I56+I46+I28+I21+I13)</f>
        <v>12240000</v>
      </c>
      <c r="J82" s="514">
        <f t="shared" si="11"/>
        <v>1450000</v>
      </c>
      <c r="K82" s="514">
        <f t="shared" si="11"/>
        <v>800000</v>
      </c>
      <c r="L82" s="469"/>
      <c r="M82" s="469"/>
      <c r="N82" s="469"/>
      <c r="O82" s="469"/>
      <c r="P82" s="472"/>
      <c r="Q82" s="395"/>
      <c r="R82" s="395"/>
      <c r="S82" s="395"/>
      <c r="T82" s="395"/>
      <c r="U82" s="395"/>
      <c r="V82" s="395"/>
      <c r="W82" s="395"/>
      <c r="X82" s="395"/>
      <c r="Y82" s="395"/>
      <c r="Z82" s="395"/>
    </row>
    <row r="83" spans="1:26" s="515" customFormat="1" ht="22.15" customHeight="1">
      <c r="B83" s="516"/>
      <c r="F83" s="517"/>
      <c r="G83" s="518"/>
      <c r="H83" s="518"/>
      <c r="I83" s="519"/>
      <c r="J83" s="518"/>
      <c r="K83" s="518"/>
      <c r="L83" s="519"/>
      <c r="M83" s="519"/>
      <c r="N83" s="519"/>
      <c r="O83" s="519"/>
      <c r="P83" s="519"/>
    </row>
    <row r="84" spans="1:26" s="515" customFormat="1" ht="59.65" customHeight="1">
      <c r="A84" s="1154" t="s">
        <v>908</v>
      </c>
      <c r="B84" s="1155"/>
      <c r="C84" s="1155"/>
      <c r="D84" s="1155"/>
      <c r="E84" s="1155"/>
      <c r="F84" s="1155"/>
      <c r="G84" s="1155"/>
      <c r="H84" s="1155"/>
      <c r="I84" s="1155"/>
      <c r="J84" s="1155"/>
      <c r="K84" s="1155"/>
      <c r="L84" s="519"/>
      <c r="M84" s="519"/>
      <c r="N84" s="519"/>
      <c r="O84" s="519"/>
      <c r="P84" s="519"/>
    </row>
    <row r="85" spans="1:26" s="515" customFormat="1" ht="85.35" customHeight="1">
      <c r="A85" s="1227" t="s">
        <v>909</v>
      </c>
      <c r="B85" s="1228"/>
      <c r="C85" s="1228"/>
      <c r="D85" s="1228"/>
      <c r="E85" s="1228"/>
      <c r="F85" s="1228"/>
      <c r="G85" s="1228"/>
      <c r="H85" s="1228"/>
      <c r="I85" s="1228"/>
      <c r="J85" s="1228"/>
      <c r="K85" s="1228"/>
      <c r="L85" s="1228"/>
      <c r="M85" s="519"/>
      <c r="N85" s="519"/>
      <c r="O85" s="519"/>
      <c r="P85" s="519"/>
    </row>
    <row r="86" spans="1:26" s="515" customFormat="1" ht="20.85" customHeight="1">
      <c r="G86" s="519"/>
      <c r="H86" s="519"/>
      <c r="I86" s="519"/>
      <c r="J86" s="519"/>
      <c r="K86" s="519"/>
      <c r="L86" s="519"/>
      <c r="M86" s="519"/>
      <c r="N86" s="519"/>
      <c r="O86" s="519"/>
      <c r="P86" s="519"/>
    </row>
    <row r="87" spans="1:26" s="515" customFormat="1">
      <c r="G87" s="519"/>
      <c r="H87" s="519"/>
      <c r="I87" s="519"/>
      <c r="J87" s="519"/>
      <c r="K87" s="519"/>
      <c r="L87" s="519"/>
      <c r="M87" s="519"/>
      <c r="N87" s="519"/>
      <c r="O87" s="519"/>
      <c r="P87" s="519"/>
    </row>
    <row r="88" spans="1:26" s="515" customFormat="1">
      <c r="G88" s="519"/>
      <c r="H88" s="519"/>
      <c r="I88" s="519"/>
      <c r="J88" s="519"/>
      <c r="K88" s="519"/>
      <c r="L88" s="519"/>
      <c r="M88" s="519"/>
      <c r="N88" s="519"/>
      <c r="O88" s="519"/>
      <c r="P88" s="519"/>
    </row>
    <row r="89" spans="1:26" s="515" customFormat="1">
      <c r="G89" s="519"/>
      <c r="H89" s="519"/>
      <c r="I89" s="519"/>
      <c r="J89" s="519"/>
      <c r="K89" s="519"/>
      <c r="L89" s="519"/>
      <c r="M89" s="519"/>
      <c r="N89" s="519"/>
      <c r="O89" s="519"/>
      <c r="P89" s="519"/>
    </row>
    <row r="90" spans="1:26" s="515" customFormat="1">
      <c r="G90" s="519"/>
      <c r="H90" s="519"/>
      <c r="I90" s="519"/>
      <c r="J90" s="519"/>
      <c r="K90" s="519"/>
      <c r="L90" s="519"/>
      <c r="M90" s="519"/>
      <c r="N90" s="519"/>
      <c r="O90" s="519"/>
      <c r="P90" s="519"/>
    </row>
    <row r="91" spans="1:26" s="515" customFormat="1">
      <c r="G91" s="519"/>
      <c r="H91" s="519"/>
      <c r="I91" s="519"/>
      <c r="J91" s="519"/>
      <c r="K91" s="519"/>
      <c r="L91" s="519"/>
      <c r="M91" s="519"/>
      <c r="N91" s="519"/>
      <c r="O91" s="519"/>
      <c r="P91" s="519"/>
    </row>
    <row r="92" spans="1:26" s="519" customFormat="1"/>
    <row r="93" spans="1:26" s="519" customFormat="1"/>
    <row r="94" spans="1:26" s="519" customFormat="1"/>
    <row r="95" spans="1:26" s="519" customFormat="1"/>
    <row r="96" spans="1:26" s="519" customFormat="1"/>
    <row r="97" s="519" customFormat="1"/>
    <row r="98" s="519" customFormat="1"/>
    <row r="99" s="519" customFormat="1"/>
    <row r="100" s="519" customFormat="1"/>
    <row r="101" s="519" customFormat="1"/>
    <row r="102" s="519" customFormat="1"/>
    <row r="103" s="519" customFormat="1"/>
    <row r="104" s="519" customFormat="1"/>
    <row r="105" s="519" customFormat="1"/>
    <row r="106" s="519" customFormat="1"/>
    <row r="107" s="519" customFormat="1"/>
    <row r="108" s="519" customFormat="1"/>
    <row r="109" s="519" customFormat="1"/>
    <row r="110" s="519" customFormat="1"/>
    <row r="111" s="519" customFormat="1"/>
    <row r="112" s="519" customFormat="1"/>
    <row r="113" s="519" customFormat="1"/>
    <row r="114" s="519" customFormat="1"/>
    <row r="115" s="519" customFormat="1"/>
    <row r="116" s="519" customFormat="1"/>
    <row r="117" s="519" customFormat="1"/>
    <row r="118" s="519" customFormat="1"/>
    <row r="119" s="519" customFormat="1"/>
    <row r="120" s="519" customFormat="1"/>
    <row r="121" s="519" customFormat="1"/>
    <row r="122" s="519" customFormat="1"/>
    <row r="123" s="519" customFormat="1"/>
    <row r="124" s="519" customFormat="1"/>
    <row r="125" s="519" customFormat="1"/>
    <row r="126" s="519" customFormat="1"/>
    <row r="127" s="519" customFormat="1"/>
    <row r="128" s="519" customFormat="1"/>
    <row r="129" s="519" customFormat="1"/>
    <row r="130" s="519" customFormat="1"/>
    <row r="131" s="519" customFormat="1"/>
    <row r="132" s="519" customFormat="1"/>
    <row r="133" s="519" customFormat="1"/>
    <row r="134" s="519" customFormat="1"/>
    <row r="135" s="519" customFormat="1"/>
    <row r="136" s="519" customFormat="1"/>
    <row r="137" s="519" customFormat="1"/>
    <row r="138" s="519" customFormat="1"/>
    <row r="139" s="519" customFormat="1"/>
    <row r="140" s="519" customFormat="1"/>
    <row r="141" s="519" customFormat="1"/>
    <row r="142" s="519" customFormat="1"/>
    <row r="143" s="519" customFormat="1"/>
    <row r="144" s="519" customFormat="1"/>
    <row r="145" s="519" customFormat="1"/>
    <row r="146" s="519" customFormat="1"/>
    <row r="147" s="519" customFormat="1"/>
    <row r="148" s="519" customFormat="1"/>
    <row r="149" s="519" customFormat="1"/>
    <row r="150" s="519" customFormat="1"/>
    <row r="151" s="519" customFormat="1"/>
    <row r="152" s="519" customFormat="1"/>
    <row r="153" s="519" customFormat="1"/>
    <row r="154" s="519" customFormat="1"/>
    <row r="155" s="519" customFormat="1"/>
    <row r="156" s="519" customFormat="1"/>
    <row r="157" s="519" customFormat="1"/>
    <row r="158" s="519" customFormat="1"/>
    <row r="159" s="519" customFormat="1"/>
    <row r="160" s="519" customFormat="1"/>
    <row r="161" spans="13:16" s="519" customFormat="1"/>
    <row r="162" spans="13:16" s="519" customFormat="1"/>
    <row r="163" spans="13:16" s="519" customFormat="1"/>
    <row r="164" spans="13:16" s="519" customFormat="1"/>
    <row r="165" spans="13:16" s="519" customFormat="1"/>
    <row r="166" spans="13:16" s="519" customFormat="1"/>
    <row r="167" spans="13:16" s="519" customFormat="1"/>
    <row r="168" spans="13:16" s="519" customFormat="1"/>
    <row r="169" spans="13:16" s="519" customFormat="1"/>
    <row r="170" spans="13:16" s="519" customFormat="1"/>
    <row r="171" spans="13:16" s="519" customFormat="1"/>
    <row r="172" spans="13:16" s="519" customFormat="1"/>
    <row r="173" spans="13:16" s="519" customFormat="1"/>
    <row r="174" spans="13:16" s="519" customFormat="1"/>
    <row r="175" spans="13:16" s="519" customFormat="1">
      <c r="M175" s="387"/>
      <c r="P175" s="387"/>
    </row>
    <row r="176" spans="13:16" s="387" customFormat="1"/>
    <row r="177" s="387" customFormat="1"/>
    <row r="178" s="387" customFormat="1"/>
    <row r="179" s="387" customFormat="1"/>
    <row r="180" s="387" customFormat="1"/>
    <row r="181" s="387" customFormat="1"/>
    <row r="182" s="387" customFormat="1"/>
    <row r="183" s="387" customFormat="1"/>
    <row r="184" s="387" customFormat="1"/>
    <row r="185" s="387" customFormat="1"/>
    <row r="186" s="387" customFormat="1"/>
    <row r="187" s="387" customFormat="1"/>
    <row r="188" s="387" customFormat="1"/>
    <row r="189" s="387" customFormat="1"/>
    <row r="190" s="387" customFormat="1"/>
    <row r="191" s="387" customFormat="1"/>
    <row r="192" s="387" customFormat="1"/>
    <row r="193" s="387" customFormat="1"/>
    <row r="194" s="387" customFormat="1"/>
    <row r="195" s="387" customFormat="1"/>
    <row r="196" s="387" customFormat="1"/>
    <row r="197" s="387" customFormat="1"/>
    <row r="198" s="387" customFormat="1"/>
    <row r="199" s="387" customFormat="1"/>
    <row r="200" s="387" customFormat="1"/>
    <row r="201" s="387" customFormat="1"/>
    <row r="202" s="387" customFormat="1"/>
    <row r="203" s="387" customFormat="1"/>
    <row r="204" s="387" customFormat="1"/>
    <row r="205" s="387" customFormat="1"/>
    <row r="206" s="387" customFormat="1"/>
    <row r="207" s="387" customFormat="1"/>
    <row r="208" s="387" customFormat="1"/>
    <row r="209" s="387" customFormat="1"/>
    <row r="210" s="387" customFormat="1"/>
    <row r="211" s="387" customFormat="1"/>
    <row r="212" s="387" customFormat="1"/>
    <row r="213" s="387" customFormat="1"/>
    <row r="214" s="387" customFormat="1"/>
    <row r="215" s="387" customFormat="1"/>
    <row r="216" s="387" customFormat="1"/>
    <row r="217" s="387" customFormat="1"/>
    <row r="218" s="387" customFormat="1"/>
    <row r="219" s="387" customFormat="1"/>
    <row r="220" s="387" customFormat="1"/>
    <row r="221" s="387" customFormat="1"/>
    <row r="222" s="387" customFormat="1"/>
    <row r="223" s="387" customFormat="1"/>
    <row r="224" s="387" customFormat="1"/>
    <row r="225" s="387" customFormat="1"/>
    <row r="226" s="387" customFormat="1"/>
    <row r="227" s="387" customFormat="1"/>
    <row r="228" s="387" customFormat="1"/>
    <row r="229" s="387" customFormat="1"/>
    <row r="230" s="387" customFormat="1"/>
    <row r="231" s="387" customFormat="1"/>
    <row r="232" s="387" customFormat="1"/>
    <row r="233" s="387" customFormat="1"/>
    <row r="234" s="387" customFormat="1"/>
    <row r="235" s="387" customFormat="1"/>
    <row r="236" s="387" customFormat="1"/>
    <row r="237" s="387" customFormat="1"/>
    <row r="238" s="387" customFormat="1"/>
    <row r="239" s="387" customFormat="1"/>
    <row r="240" s="387" customFormat="1"/>
    <row r="241" s="387" customFormat="1"/>
    <row r="242" s="387" customFormat="1"/>
    <row r="243" s="387" customFormat="1"/>
    <row r="244" s="387" customFormat="1"/>
    <row r="245" s="387" customFormat="1"/>
    <row r="246" s="387" customFormat="1"/>
    <row r="247" s="387" customFormat="1"/>
    <row r="248" s="387" customFormat="1"/>
    <row r="249" s="387" customFormat="1"/>
    <row r="250" s="387" customFormat="1"/>
    <row r="251" s="387" customFormat="1"/>
    <row r="252" s="387" customFormat="1"/>
    <row r="253" s="387" customFormat="1"/>
    <row r="254" s="387" customFormat="1"/>
    <row r="255" s="387" customFormat="1"/>
    <row r="256" s="387" customFormat="1"/>
    <row r="257" s="387" customFormat="1"/>
    <row r="258" s="387" customFormat="1"/>
    <row r="259" s="387" customFormat="1"/>
    <row r="260" s="387" customFormat="1"/>
    <row r="261" s="387" customFormat="1"/>
    <row r="262" s="387" customFormat="1"/>
    <row r="263" s="387" customFormat="1"/>
    <row r="264" s="387" customFormat="1"/>
    <row r="265" s="387" customFormat="1"/>
    <row r="266" s="387" customFormat="1"/>
    <row r="267" s="387" customFormat="1"/>
    <row r="268" s="387" customFormat="1"/>
    <row r="269" s="387" customFormat="1"/>
    <row r="270" s="387" customFormat="1"/>
    <row r="271" s="387" customFormat="1"/>
    <row r="272" s="387" customFormat="1"/>
    <row r="273" s="387" customFormat="1"/>
    <row r="274" s="387" customFormat="1"/>
    <row r="275" s="387" customFormat="1"/>
    <row r="276" s="387" customFormat="1"/>
    <row r="277" s="387" customFormat="1"/>
    <row r="278" s="387" customFormat="1"/>
    <row r="279" s="387" customFormat="1"/>
    <row r="280" s="387" customFormat="1"/>
    <row r="281" s="387" customFormat="1"/>
    <row r="282" s="387" customFormat="1"/>
    <row r="283" s="387" customFormat="1"/>
    <row r="284" s="387" customFormat="1"/>
    <row r="285" s="387" customFormat="1"/>
    <row r="286" s="387" customFormat="1"/>
    <row r="287" s="387" customFormat="1"/>
    <row r="288" s="387" customFormat="1"/>
    <row r="289" s="387" customFormat="1"/>
    <row r="290" s="387" customFormat="1"/>
    <row r="291" s="387" customFormat="1"/>
    <row r="292" s="387" customFormat="1"/>
    <row r="293" s="387" customFormat="1"/>
    <row r="294" s="387" customFormat="1"/>
    <row r="295" s="387" customFormat="1"/>
    <row r="296" s="387" customFormat="1"/>
    <row r="297" s="387" customFormat="1"/>
    <row r="298" s="387" customFormat="1"/>
    <row r="299" s="387" customFormat="1"/>
    <row r="300" s="387" customFormat="1"/>
    <row r="301" s="387" customFormat="1"/>
    <row r="302" s="387" customFormat="1"/>
    <row r="303" s="387" customFormat="1"/>
    <row r="304" s="387" customFormat="1"/>
    <row r="305" s="387" customFormat="1"/>
    <row r="306" s="387" customFormat="1"/>
    <row r="307" s="387" customFormat="1"/>
    <row r="308" s="387" customFormat="1"/>
    <row r="309" s="387" customFormat="1"/>
    <row r="310" s="387" customFormat="1"/>
    <row r="311" s="387" customFormat="1"/>
    <row r="312" s="387" customFormat="1"/>
    <row r="313" s="387" customFormat="1"/>
    <row r="314" s="387" customFormat="1"/>
    <row r="315" s="387" customFormat="1"/>
    <row r="316" s="387" customFormat="1"/>
    <row r="317" s="387" customFormat="1"/>
    <row r="318" s="387" customFormat="1"/>
    <row r="319" s="387" customFormat="1"/>
    <row r="320" s="387" customFormat="1"/>
    <row r="321" s="387" customFormat="1"/>
    <row r="322" s="387" customFormat="1"/>
    <row r="323" s="387" customFormat="1"/>
    <row r="324" s="387" customFormat="1"/>
    <row r="325" s="387" customFormat="1"/>
    <row r="326" s="387" customFormat="1"/>
    <row r="327" s="387" customFormat="1"/>
    <row r="328" s="387" customFormat="1"/>
    <row r="329" s="387" customFormat="1"/>
    <row r="330" s="387" customFormat="1"/>
    <row r="331" s="387" customFormat="1"/>
    <row r="332" s="387" customFormat="1"/>
    <row r="333" s="387" customFormat="1"/>
    <row r="334" s="387" customFormat="1"/>
    <row r="335" s="387" customFormat="1"/>
    <row r="336" s="387" customFormat="1"/>
    <row r="337" s="387" customFormat="1"/>
    <row r="338" s="387" customFormat="1"/>
    <row r="339" s="387" customFormat="1"/>
    <row r="340" s="387" customFormat="1"/>
    <row r="341" s="387" customFormat="1"/>
    <row r="342" s="387" customFormat="1"/>
    <row r="343" s="387" customFormat="1"/>
    <row r="344" s="387" customFormat="1"/>
    <row r="345" s="387" customFormat="1"/>
    <row r="346" s="387" customFormat="1"/>
    <row r="347" s="387" customFormat="1"/>
    <row r="348" s="387" customFormat="1"/>
    <row r="349" s="387" customFormat="1"/>
    <row r="350" s="387" customFormat="1"/>
    <row r="351" s="387" customFormat="1"/>
    <row r="352" s="387" customFormat="1"/>
    <row r="353" s="387" customFormat="1"/>
    <row r="354" s="387" customFormat="1"/>
    <row r="355" s="387" customFormat="1"/>
    <row r="356" s="387" customFormat="1"/>
    <row r="357" s="387" customFormat="1"/>
    <row r="358" s="387" customFormat="1"/>
    <row r="359" s="387" customFormat="1"/>
    <row r="360" s="387" customFormat="1"/>
    <row r="361" s="387" customFormat="1"/>
    <row r="362" s="387" customFormat="1"/>
    <row r="363" s="387" customFormat="1"/>
    <row r="364" s="387" customFormat="1"/>
    <row r="365" s="387" customFormat="1"/>
    <row r="366" s="387" customFormat="1"/>
    <row r="367" s="387" customFormat="1"/>
    <row r="368" s="387" customFormat="1"/>
    <row r="369" s="387" customFormat="1"/>
    <row r="370" s="387" customFormat="1"/>
    <row r="371" s="387" customFormat="1"/>
    <row r="372" s="387" customFormat="1"/>
    <row r="373" s="387" customFormat="1"/>
    <row r="374" s="387" customFormat="1"/>
    <row r="375" s="387" customFormat="1"/>
    <row r="376" s="387" customFormat="1"/>
    <row r="377" s="387" customFormat="1"/>
    <row r="378" s="387" customFormat="1"/>
    <row r="379" s="387" customFormat="1"/>
    <row r="380" s="387" customFormat="1"/>
    <row r="381" s="387" customFormat="1"/>
    <row r="382" s="387" customFormat="1"/>
    <row r="383" s="387" customFormat="1"/>
    <row r="384" s="387" customFormat="1"/>
    <row r="385" s="387" customFormat="1"/>
    <row r="386" s="387" customFormat="1"/>
    <row r="387" s="387" customFormat="1"/>
    <row r="388" s="387" customFormat="1"/>
    <row r="389" s="387" customFormat="1"/>
    <row r="390" s="387" customFormat="1"/>
    <row r="391" s="387" customFormat="1"/>
    <row r="392" s="387" customFormat="1"/>
    <row r="393" s="387" customFormat="1"/>
    <row r="394" s="387" customFormat="1"/>
    <row r="395" s="387" customFormat="1"/>
    <row r="396" s="387" customFormat="1"/>
    <row r="397" s="387" customFormat="1"/>
    <row r="398" s="387" customFormat="1"/>
    <row r="399" s="387" customFormat="1"/>
    <row r="400" s="387" customFormat="1"/>
    <row r="401" s="387" customFormat="1"/>
    <row r="402" s="387" customFormat="1"/>
    <row r="403" s="387" customFormat="1"/>
    <row r="404" s="387" customFormat="1"/>
    <row r="405" s="387" customFormat="1"/>
    <row r="406" s="387" customFormat="1"/>
    <row r="407" s="387" customFormat="1"/>
    <row r="408" s="387" customFormat="1"/>
    <row r="409" s="387" customFormat="1"/>
    <row r="410" s="387" customFormat="1"/>
    <row r="411" s="387" customFormat="1"/>
    <row r="412" s="387" customFormat="1"/>
    <row r="413" s="387" customFormat="1"/>
    <row r="414" s="387" customFormat="1"/>
    <row r="415" s="387" customFormat="1"/>
    <row r="416" s="387" customFormat="1"/>
    <row r="417" s="387" customFormat="1"/>
    <row r="418" s="387" customFormat="1"/>
    <row r="419" s="387" customFormat="1"/>
    <row r="420" s="387" customFormat="1"/>
    <row r="421" s="387" customFormat="1"/>
    <row r="422" s="387" customFormat="1"/>
    <row r="423" s="387" customFormat="1"/>
    <row r="424" s="387" customFormat="1"/>
    <row r="425" s="387" customFormat="1"/>
    <row r="426" s="387" customFormat="1"/>
    <row r="427" s="387" customFormat="1"/>
    <row r="428" s="387" customFormat="1"/>
    <row r="429" s="387" customFormat="1"/>
    <row r="430" s="387" customFormat="1"/>
    <row r="431" s="387" customFormat="1"/>
    <row r="432" s="387" customFormat="1"/>
    <row r="433" s="387" customFormat="1"/>
    <row r="434" s="387" customFormat="1"/>
    <row r="435" s="387" customFormat="1"/>
    <row r="436" s="387" customFormat="1"/>
    <row r="437" s="387" customFormat="1"/>
    <row r="438" s="387" customFormat="1"/>
    <row r="439" s="387" customFormat="1"/>
    <row r="440" s="387" customFormat="1"/>
    <row r="441" s="387" customFormat="1"/>
    <row r="442" s="387" customFormat="1"/>
    <row r="443" s="387" customFormat="1"/>
    <row r="444" s="387" customFormat="1"/>
    <row r="445" s="387" customFormat="1"/>
    <row r="446" s="387" customFormat="1"/>
    <row r="447" s="387" customFormat="1"/>
    <row r="448" s="387" customFormat="1"/>
    <row r="449" s="387" customFormat="1"/>
    <row r="450" s="387" customFormat="1"/>
    <row r="451" s="387" customFormat="1"/>
    <row r="452" s="387" customFormat="1"/>
    <row r="453" s="387" customFormat="1"/>
    <row r="454" s="387" customFormat="1"/>
    <row r="455" s="387" customFormat="1"/>
    <row r="456" s="387" customFormat="1"/>
    <row r="457" s="387" customFormat="1"/>
    <row r="458" s="387" customFormat="1"/>
    <row r="459" s="387" customFormat="1"/>
    <row r="460" s="387" customFormat="1"/>
    <row r="461" s="387" customFormat="1"/>
    <row r="462" s="387" customFormat="1"/>
    <row r="463" s="387" customFormat="1"/>
    <row r="464" s="387" customFormat="1"/>
    <row r="465" s="387" customFormat="1"/>
    <row r="466" s="387" customFormat="1"/>
    <row r="467" s="387" customFormat="1"/>
    <row r="468" s="387" customFormat="1"/>
    <row r="469" s="387" customFormat="1"/>
    <row r="470" s="387" customFormat="1"/>
    <row r="471" s="387" customFormat="1"/>
    <row r="472" s="387" customFormat="1"/>
    <row r="473" s="387" customFormat="1"/>
    <row r="474" s="387" customFormat="1"/>
    <row r="475" s="387" customFormat="1"/>
    <row r="476" s="387" customFormat="1"/>
    <row r="477" s="387" customFormat="1"/>
    <row r="478" s="387" customFormat="1"/>
    <row r="479" s="387" customFormat="1"/>
    <row r="480" s="387" customFormat="1"/>
    <row r="481" s="387" customFormat="1"/>
    <row r="482" s="387" customFormat="1"/>
    <row r="483" s="387" customFormat="1"/>
    <row r="484" s="387" customFormat="1"/>
    <row r="485" s="387" customFormat="1"/>
    <row r="486" s="387" customFormat="1"/>
    <row r="487" s="387" customFormat="1"/>
    <row r="488" s="387" customFormat="1"/>
    <row r="489" s="387" customFormat="1"/>
    <row r="490" s="387" customFormat="1"/>
    <row r="491" s="387" customFormat="1"/>
    <row r="492" s="387" customFormat="1"/>
    <row r="493" s="387" customFormat="1"/>
    <row r="494" s="387" customFormat="1"/>
    <row r="495" s="387" customFormat="1"/>
    <row r="496" s="387" customFormat="1"/>
    <row r="497" s="387" customFormat="1"/>
    <row r="498" s="387" customFormat="1"/>
    <row r="499" s="387" customFormat="1"/>
    <row r="500" s="387" customFormat="1"/>
    <row r="501" s="387" customFormat="1"/>
    <row r="502" s="387" customFormat="1"/>
    <row r="503" s="387" customFormat="1"/>
    <row r="504" s="387" customFormat="1"/>
    <row r="505" s="387" customFormat="1"/>
    <row r="506" s="387" customFormat="1"/>
    <row r="507" s="387" customFormat="1"/>
    <row r="508" s="387" customFormat="1"/>
    <row r="509" s="387" customFormat="1"/>
    <row r="510" s="387" customFormat="1"/>
    <row r="511" s="387" customFormat="1"/>
    <row r="512" s="387" customFormat="1"/>
    <row r="513" s="387" customFormat="1"/>
    <row r="514" s="387" customFormat="1"/>
    <row r="515" s="387" customFormat="1"/>
    <row r="516" s="387" customFormat="1"/>
    <row r="517" s="387" customFormat="1"/>
    <row r="518" s="387" customFormat="1"/>
    <row r="519" s="387" customFormat="1"/>
    <row r="520" s="387" customFormat="1"/>
    <row r="521" s="387" customFormat="1"/>
    <row r="522" s="387" customFormat="1"/>
    <row r="523" s="387" customFormat="1"/>
    <row r="524" s="387" customFormat="1"/>
    <row r="525" s="387" customFormat="1"/>
    <row r="526" s="387" customFormat="1"/>
    <row r="527" s="387" customFormat="1"/>
    <row r="528" s="387" customFormat="1"/>
    <row r="529" s="387" customFormat="1"/>
    <row r="530" s="387" customFormat="1"/>
    <row r="531" s="387" customFormat="1"/>
    <row r="532" s="387" customFormat="1"/>
    <row r="533" s="387" customFormat="1"/>
    <row r="534" s="387" customFormat="1"/>
    <row r="535" s="387" customFormat="1"/>
    <row r="536" s="387" customFormat="1"/>
    <row r="537" s="387" customFormat="1"/>
    <row r="538" s="387" customFormat="1"/>
    <row r="539" s="387" customFormat="1"/>
    <row r="540" s="387" customFormat="1"/>
    <row r="541" s="387" customFormat="1"/>
    <row r="542" s="387" customFormat="1"/>
    <row r="543" s="387" customFormat="1"/>
    <row r="544" s="387" customFormat="1"/>
    <row r="545" s="387" customFormat="1"/>
    <row r="546" s="387" customFormat="1"/>
    <row r="547" s="387" customFormat="1"/>
    <row r="548" s="387" customFormat="1"/>
    <row r="549" s="387" customFormat="1"/>
    <row r="550" s="387" customFormat="1"/>
    <row r="551" s="387" customFormat="1"/>
    <row r="552" s="387" customFormat="1"/>
    <row r="553" s="387" customFormat="1"/>
    <row r="554" s="387" customFormat="1"/>
    <row r="555" s="387" customFormat="1"/>
    <row r="556" s="387" customFormat="1"/>
    <row r="557" s="387" customFormat="1"/>
    <row r="558" s="387" customFormat="1"/>
    <row r="559" s="387" customFormat="1"/>
    <row r="560" s="387" customFormat="1"/>
    <row r="561" s="387" customFormat="1"/>
    <row r="562" s="387" customFormat="1"/>
    <row r="563" s="387" customFormat="1"/>
    <row r="564" s="387" customFormat="1"/>
    <row r="565" s="387" customFormat="1"/>
    <row r="566" s="387" customFormat="1"/>
    <row r="567" s="387" customFormat="1"/>
    <row r="568" s="387" customFormat="1"/>
    <row r="569" s="387" customFormat="1"/>
    <row r="570" s="387" customFormat="1"/>
    <row r="571" s="387" customFormat="1"/>
    <row r="572" s="387" customFormat="1"/>
    <row r="573" s="387" customFormat="1"/>
    <row r="574" s="387" customFormat="1"/>
    <row r="575" s="387" customFormat="1"/>
    <row r="576" s="387" customFormat="1"/>
    <row r="577" s="387" customFormat="1"/>
    <row r="578" s="387" customFormat="1"/>
    <row r="579" s="387" customFormat="1"/>
    <row r="580" s="387" customFormat="1"/>
    <row r="581" s="387" customFormat="1"/>
    <row r="582" s="387" customFormat="1"/>
    <row r="583" s="387" customFormat="1"/>
    <row r="584" s="387" customFormat="1"/>
    <row r="585" s="387" customFormat="1"/>
    <row r="586" s="387" customFormat="1"/>
    <row r="587" s="387" customFormat="1"/>
    <row r="588" s="387" customFormat="1"/>
    <row r="589" s="387" customFormat="1"/>
    <row r="590" s="387" customFormat="1"/>
    <row r="591" s="387" customFormat="1"/>
    <row r="592" s="387" customFormat="1"/>
    <row r="593" s="387" customFormat="1"/>
    <row r="594" s="387" customFormat="1"/>
    <row r="595" s="387" customFormat="1"/>
    <row r="596" s="387" customFormat="1"/>
    <row r="597" s="387" customFormat="1"/>
    <row r="598" s="387" customFormat="1"/>
    <row r="599" s="387" customFormat="1"/>
    <row r="600" s="387" customFormat="1"/>
    <row r="601" s="387" customFormat="1"/>
    <row r="602" s="387" customFormat="1"/>
    <row r="603" s="387" customFormat="1"/>
    <row r="604" s="387" customFormat="1"/>
    <row r="605" s="387" customFormat="1"/>
    <row r="606" s="387" customFormat="1"/>
    <row r="607" s="387" customFormat="1"/>
    <row r="608" s="387" customFormat="1"/>
    <row r="609" s="387" customFormat="1"/>
    <row r="610" s="387" customFormat="1"/>
    <row r="611" s="387" customFormat="1"/>
    <row r="612" s="387" customFormat="1"/>
    <row r="613" s="387" customFormat="1"/>
    <row r="614" s="387" customFormat="1"/>
    <row r="615" s="387" customFormat="1"/>
    <row r="616" s="387" customFormat="1"/>
    <row r="617" s="387" customFormat="1"/>
    <row r="618" s="387" customFormat="1"/>
    <row r="619" s="387" customFormat="1"/>
    <row r="620" s="387" customFormat="1"/>
    <row r="621" s="387" customFormat="1"/>
    <row r="622" s="387" customFormat="1"/>
    <row r="623" s="387" customFormat="1"/>
    <row r="624" s="387" customFormat="1"/>
    <row r="625" s="387" customFormat="1"/>
    <row r="626" s="387" customFormat="1"/>
    <row r="627" s="387" customFormat="1"/>
    <row r="628" s="387" customFormat="1"/>
    <row r="629" s="387" customFormat="1"/>
    <row r="630" s="387" customFormat="1"/>
    <row r="631" s="387" customFormat="1"/>
    <row r="632" s="387" customFormat="1"/>
    <row r="633" s="387" customFormat="1"/>
    <row r="634" s="387" customFormat="1"/>
    <row r="635" s="387" customFormat="1"/>
    <row r="636" s="387" customFormat="1"/>
    <row r="637" s="387" customFormat="1"/>
    <row r="638" s="387" customFormat="1"/>
    <row r="639" s="387" customFormat="1"/>
    <row r="640" s="387" customFormat="1"/>
    <row r="641" s="387" customFormat="1"/>
    <row r="642" s="387" customFormat="1"/>
    <row r="643" s="387" customFormat="1"/>
    <row r="644" s="387" customFormat="1"/>
    <row r="645" s="387" customFormat="1"/>
    <row r="646" s="387" customFormat="1"/>
    <row r="647" s="387" customFormat="1"/>
    <row r="648" s="387" customFormat="1"/>
    <row r="649" s="387" customFormat="1"/>
    <row r="650" s="387" customFormat="1"/>
    <row r="651" s="387" customFormat="1"/>
    <row r="652" s="387" customFormat="1"/>
    <row r="653" s="387" customFormat="1"/>
    <row r="654" s="387" customFormat="1"/>
    <row r="655" s="387" customFormat="1"/>
    <row r="656" s="387" customFormat="1"/>
    <row r="657" s="387" customFormat="1"/>
    <row r="658" s="387" customFormat="1"/>
    <row r="659" s="387" customFormat="1"/>
    <row r="660" s="387" customFormat="1"/>
    <row r="661" s="387" customFormat="1"/>
    <row r="662" s="387" customFormat="1"/>
    <row r="663" s="387" customFormat="1"/>
    <row r="664" s="387" customFormat="1"/>
    <row r="665" s="387" customFormat="1"/>
    <row r="666" s="387" customFormat="1"/>
    <row r="667" s="387" customFormat="1"/>
    <row r="668" s="387" customFormat="1"/>
    <row r="669" s="387" customFormat="1"/>
    <row r="670" s="387" customFormat="1"/>
    <row r="671" s="387" customFormat="1"/>
    <row r="672" s="387" customFormat="1"/>
    <row r="673" s="387" customFormat="1"/>
    <row r="674" s="387" customFormat="1"/>
    <row r="675" s="387" customFormat="1"/>
    <row r="676" s="387" customFormat="1"/>
    <row r="677" s="387" customFormat="1"/>
    <row r="678" s="387" customFormat="1"/>
    <row r="679" s="387" customFormat="1"/>
    <row r="680" s="387" customFormat="1"/>
    <row r="681" s="387" customFormat="1"/>
    <row r="682" s="387" customFormat="1"/>
    <row r="683" s="387" customFormat="1"/>
    <row r="684" s="387" customFormat="1"/>
    <row r="685" s="387" customFormat="1"/>
    <row r="686" s="387" customFormat="1"/>
    <row r="687" s="387" customFormat="1"/>
    <row r="688" s="387" customFormat="1"/>
    <row r="689" s="387" customFormat="1"/>
    <row r="690" s="387" customFormat="1"/>
    <row r="691" s="387" customFormat="1"/>
    <row r="692" s="387" customFormat="1"/>
    <row r="693" s="387" customFormat="1"/>
    <row r="694" s="387" customFormat="1"/>
    <row r="695" s="387" customFormat="1"/>
    <row r="696" s="387" customFormat="1"/>
    <row r="697" s="387" customFormat="1"/>
    <row r="698" s="387" customFormat="1"/>
    <row r="699" s="387" customFormat="1"/>
    <row r="700" s="387" customFormat="1"/>
    <row r="701" s="387" customFormat="1"/>
    <row r="702" s="387" customFormat="1"/>
    <row r="703" s="387" customFormat="1"/>
    <row r="704" s="387" customFormat="1"/>
    <row r="705" s="387" customFormat="1"/>
    <row r="706" s="387" customFormat="1"/>
    <row r="707" s="387" customFormat="1"/>
    <row r="708" s="387" customFormat="1"/>
    <row r="709" s="387" customFormat="1"/>
    <row r="710" s="387" customFormat="1"/>
    <row r="711" s="387" customFormat="1"/>
    <row r="712" s="387" customFormat="1"/>
    <row r="713" s="387" customFormat="1"/>
    <row r="714" s="387" customFormat="1"/>
    <row r="715" s="387" customFormat="1"/>
    <row r="716" s="387" customFormat="1"/>
    <row r="717" s="387" customFormat="1"/>
    <row r="718" s="387" customFormat="1"/>
    <row r="719" s="387" customFormat="1"/>
    <row r="720" s="387" customFormat="1"/>
    <row r="721" s="387" customFormat="1"/>
    <row r="722" s="387" customFormat="1"/>
    <row r="723" s="387" customFormat="1"/>
    <row r="724" s="387" customFormat="1"/>
    <row r="725" s="387" customFormat="1"/>
    <row r="726" s="387" customFormat="1"/>
    <row r="727" s="387" customFormat="1"/>
    <row r="728" s="387" customFormat="1"/>
    <row r="729" s="387" customFormat="1"/>
    <row r="730" s="387" customFormat="1"/>
    <row r="731" s="387" customFormat="1"/>
    <row r="732" s="387" customFormat="1"/>
    <row r="733" s="387" customFormat="1"/>
    <row r="734" s="387" customFormat="1"/>
    <row r="735" s="387" customFormat="1"/>
    <row r="736" s="387" customFormat="1"/>
    <row r="737" s="387" customFormat="1"/>
    <row r="738" s="387" customFormat="1"/>
    <row r="739" s="387" customFormat="1"/>
    <row r="740" s="387" customFormat="1"/>
    <row r="741" s="387" customFormat="1"/>
    <row r="742" s="387" customFormat="1"/>
    <row r="743" s="387" customFormat="1"/>
    <row r="744" s="387" customFormat="1"/>
    <row r="745" s="387" customFormat="1"/>
    <row r="746" s="387" customFormat="1"/>
    <row r="747" s="387" customFormat="1"/>
    <row r="748" s="387" customFormat="1"/>
    <row r="749" s="387" customFormat="1"/>
    <row r="750" s="387" customFormat="1"/>
    <row r="751" s="387" customFormat="1"/>
    <row r="752" s="387" customFormat="1"/>
    <row r="753" s="387" customFormat="1"/>
    <row r="754" s="387" customFormat="1"/>
    <row r="755" s="387" customFormat="1"/>
    <row r="756" s="387" customFormat="1"/>
    <row r="757" s="387" customFormat="1"/>
    <row r="758" s="387" customFormat="1"/>
    <row r="759" s="387" customFormat="1"/>
    <row r="760" s="387" customFormat="1"/>
    <row r="761" s="387" customFormat="1"/>
    <row r="762" s="387" customFormat="1"/>
    <row r="763" s="387" customFormat="1"/>
    <row r="764" s="387" customFormat="1"/>
    <row r="765" s="387" customFormat="1"/>
    <row r="766" s="387" customFormat="1"/>
    <row r="767" s="387" customFormat="1"/>
    <row r="768" s="387" customFormat="1"/>
    <row r="769" s="387" customFormat="1"/>
    <row r="770" s="387" customFormat="1"/>
    <row r="771" s="387" customFormat="1"/>
    <row r="772" s="387" customFormat="1"/>
    <row r="773" s="387" customFormat="1"/>
    <row r="774" s="387" customFormat="1"/>
    <row r="775" s="387" customFormat="1"/>
    <row r="776" s="387" customFormat="1"/>
    <row r="777" s="387" customFormat="1"/>
    <row r="778" s="387" customFormat="1"/>
    <row r="779" s="387" customFormat="1"/>
    <row r="780" s="387" customFormat="1"/>
    <row r="781" s="387" customFormat="1"/>
    <row r="782" s="387" customFormat="1"/>
    <row r="783" s="387" customFormat="1"/>
    <row r="784" s="387" customFormat="1"/>
    <row r="785" s="387" customFormat="1"/>
    <row r="786" s="387" customFormat="1"/>
    <row r="787" s="387" customFormat="1"/>
    <row r="788" s="387" customFormat="1"/>
    <row r="789" s="387" customFormat="1"/>
    <row r="790" s="387" customFormat="1"/>
    <row r="791" s="387" customFormat="1"/>
    <row r="792" s="387" customFormat="1"/>
    <row r="793" s="387" customFormat="1"/>
    <row r="794" s="387" customFormat="1"/>
    <row r="795" s="387" customFormat="1"/>
    <row r="796" s="387" customFormat="1"/>
    <row r="797" s="387" customFormat="1"/>
    <row r="798" s="387" customFormat="1"/>
    <row r="799" s="387" customFormat="1"/>
    <row r="800" s="387" customFormat="1"/>
    <row r="801" s="387" customFormat="1"/>
    <row r="802" s="387" customFormat="1"/>
    <row r="803" s="387" customFormat="1"/>
    <row r="804" s="387" customFormat="1"/>
    <row r="805" s="387" customFormat="1"/>
    <row r="806" s="387" customFormat="1"/>
    <row r="807" s="387" customFormat="1"/>
    <row r="808" s="387" customFormat="1"/>
    <row r="809" s="387" customFormat="1"/>
    <row r="810" s="387" customFormat="1"/>
    <row r="811" s="387" customFormat="1"/>
    <row r="812" s="387" customFormat="1"/>
    <row r="813" s="387" customFormat="1"/>
    <row r="814" s="387" customFormat="1"/>
    <row r="815" s="387" customFormat="1"/>
    <row r="816" s="387" customFormat="1"/>
    <row r="817" s="387" customFormat="1"/>
    <row r="818" s="387" customFormat="1"/>
    <row r="819" s="387" customFormat="1"/>
    <row r="820" s="387" customFormat="1"/>
    <row r="821" s="387" customFormat="1"/>
    <row r="822" s="387" customFormat="1"/>
    <row r="823" s="387" customFormat="1"/>
    <row r="824" s="387" customFormat="1"/>
    <row r="825" s="387" customFormat="1"/>
    <row r="826" s="387" customFormat="1"/>
    <row r="827" s="387" customFormat="1"/>
    <row r="828" s="387" customFormat="1"/>
    <row r="829" s="387" customFormat="1"/>
    <row r="830" s="387" customFormat="1"/>
    <row r="831" s="387" customFormat="1"/>
    <row r="832" s="387" customFormat="1"/>
    <row r="833" s="387" customFormat="1"/>
    <row r="834" s="387" customFormat="1"/>
    <row r="835" s="387" customFormat="1"/>
    <row r="836" s="387" customFormat="1"/>
    <row r="837" s="387" customFormat="1"/>
    <row r="838" s="387" customFormat="1"/>
    <row r="839" s="387" customFormat="1"/>
    <row r="840" s="387" customFormat="1"/>
    <row r="841" s="387" customFormat="1"/>
    <row r="842" s="387" customFormat="1"/>
    <row r="843" s="387" customFormat="1"/>
    <row r="844" s="387" customFormat="1"/>
    <row r="845" s="387" customFormat="1"/>
    <row r="846" s="387" customFormat="1"/>
    <row r="847" s="387" customFormat="1"/>
    <row r="848" s="387" customFormat="1"/>
    <row r="849" s="387" customFormat="1"/>
    <row r="850" s="387" customFormat="1"/>
    <row r="851" s="387" customFormat="1"/>
    <row r="852" s="387" customFormat="1"/>
    <row r="853" s="387" customFormat="1"/>
    <row r="854" s="387" customFormat="1"/>
    <row r="855" s="387" customFormat="1"/>
    <row r="856" s="387" customFormat="1"/>
    <row r="857" s="387" customFormat="1"/>
    <row r="858" s="387" customFormat="1"/>
    <row r="859" s="387" customFormat="1"/>
    <row r="860" s="387" customFormat="1"/>
    <row r="861" s="387" customFormat="1"/>
    <row r="862" s="387" customFormat="1"/>
    <row r="863" s="387" customFormat="1"/>
    <row r="864" s="387" customFormat="1"/>
    <row r="865" s="387" customFormat="1"/>
    <row r="866" s="387" customFormat="1"/>
    <row r="867" s="387" customFormat="1"/>
    <row r="868" s="387" customFormat="1"/>
    <row r="869" s="387" customFormat="1"/>
    <row r="870" s="387" customFormat="1"/>
    <row r="871" s="387" customFormat="1"/>
    <row r="872" s="387" customFormat="1"/>
    <row r="873" s="387" customFormat="1"/>
    <row r="874" s="387" customFormat="1"/>
    <row r="875" s="387" customFormat="1"/>
    <row r="876" s="387" customFormat="1"/>
    <row r="877" s="387" customFormat="1"/>
    <row r="878" s="387" customFormat="1"/>
    <row r="879" s="387" customFormat="1"/>
    <row r="880" s="387" customFormat="1"/>
    <row r="881" s="387" customFormat="1"/>
    <row r="882" s="387" customFormat="1"/>
    <row r="883" s="387" customFormat="1"/>
    <row r="884" s="387" customFormat="1"/>
    <row r="885" s="387" customFormat="1"/>
    <row r="886" s="387" customFormat="1"/>
    <row r="887" s="387" customFormat="1"/>
    <row r="888" s="387" customFormat="1"/>
    <row r="889" s="387" customFormat="1"/>
    <row r="890" s="387" customFormat="1"/>
    <row r="891" s="387" customFormat="1"/>
    <row r="892" s="387" customFormat="1"/>
    <row r="893" s="387" customFormat="1"/>
    <row r="894" s="387" customFormat="1"/>
    <row r="895" s="387" customFormat="1"/>
    <row r="896" s="387" customFormat="1"/>
    <row r="897" s="387" customFormat="1"/>
    <row r="898" s="387" customFormat="1"/>
    <row r="899" s="387" customFormat="1"/>
    <row r="900" s="387" customFormat="1"/>
    <row r="901" s="387" customFormat="1"/>
    <row r="902" s="387" customFormat="1"/>
    <row r="903" s="387" customFormat="1"/>
    <row r="904" s="387" customFormat="1"/>
    <row r="905" s="387" customFormat="1"/>
    <row r="906" s="387" customFormat="1"/>
    <row r="907" s="387" customFormat="1"/>
    <row r="908" s="387" customFormat="1"/>
    <row r="909" s="387" customFormat="1"/>
    <row r="910" s="387" customFormat="1"/>
    <row r="911" s="387" customFormat="1"/>
    <row r="912" s="387" customFormat="1"/>
    <row r="913" s="387" customFormat="1"/>
    <row r="914" s="387" customFormat="1"/>
    <row r="915" s="387" customFormat="1"/>
    <row r="916" s="387" customFormat="1"/>
    <row r="917" s="387" customFormat="1"/>
    <row r="918" s="387" customFormat="1"/>
    <row r="919" s="387" customFormat="1"/>
    <row r="920" s="387" customFormat="1"/>
    <row r="921" s="387" customFormat="1"/>
    <row r="922" s="387" customFormat="1"/>
    <row r="923" s="387" customFormat="1"/>
    <row r="924" s="387" customFormat="1"/>
    <row r="925" s="387" customFormat="1"/>
    <row r="926" s="387" customFormat="1"/>
    <row r="927" s="387" customFormat="1"/>
    <row r="928" s="387" customFormat="1"/>
    <row r="929" s="387" customFormat="1"/>
    <row r="930" s="387" customFormat="1"/>
    <row r="931" s="387" customFormat="1"/>
    <row r="932" s="387" customFormat="1"/>
    <row r="933" s="387" customFormat="1"/>
    <row r="934" s="387" customFormat="1"/>
    <row r="935" s="387" customFormat="1"/>
    <row r="936" s="387" customFormat="1"/>
    <row r="937" s="387" customFormat="1"/>
    <row r="938" s="387" customFormat="1"/>
    <row r="939" s="387" customFormat="1"/>
    <row r="940" s="387" customFormat="1"/>
    <row r="941" s="387" customFormat="1"/>
    <row r="942" s="387" customFormat="1"/>
    <row r="943" s="387" customFormat="1"/>
    <row r="944" s="387" customFormat="1"/>
    <row r="945" s="387" customFormat="1"/>
    <row r="946" s="387" customFormat="1"/>
    <row r="947" s="387" customFormat="1"/>
    <row r="948" s="387" customFormat="1"/>
    <row r="949" s="387" customFormat="1"/>
    <row r="950" s="387" customFormat="1"/>
    <row r="951" s="387" customFormat="1"/>
    <row r="952" s="387" customFormat="1"/>
    <row r="953" s="387" customFormat="1"/>
    <row r="954" s="387" customFormat="1"/>
    <row r="955" s="387" customFormat="1"/>
    <row r="956" s="387" customFormat="1"/>
    <row r="957" s="387" customFormat="1"/>
    <row r="958" s="387" customFormat="1"/>
    <row r="959" s="387" customFormat="1"/>
    <row r="960" s="387" customFormat="1"/>
    <row r="961" s="387" customFormat="1"/>
    <row r="962" s="387" customFormat="1"/>
    <row r="963" s="387" customFormat="1"/>
    <row r="964" s="387" customFormat="1"/>
    <row r="965" s="387" customFormat="1"/>
    <row r="966" s="387" customFormat="1"/>
    <row r="967" s="387" customFormat="1"/>
    <row r="968" s="387" customFormat="1"/>
    <row r="969" s="387" customFormat="1"/>
    <row r="970" s="387" customFormat="1"/>
    <row r="971" s="387" customFormat="1"/>
    <row r="972" s="387" customFormat="1"/>
    <row r="973" s="387" customFormat="1"/>
    <row r="974" s="387" customFormat="1"/>
    <row r="975" s="387" customFormat="1"/>
    <row r="976" s="387" customFormat="1"/>
    <row r="977" s="387" customFormat="1"/>
    <row r="978" s="387" customFormat="1"/>
    <row r="979" s="387" customFormat="1"/>
    <row r="980" s="387" customFormat="1"/>
    <row r="981" s="387" customFormat="1"/>
    <row r="982" s="387" customFormat="1"/>
    <row r="983" s="387" customFormat="1"/>
    <row r="984" s="387" customFormat="1"/>
    <row r="985" s="387" customFormat="1"/>
    <row r="986" s="387" customFormat="1"/>
    <row r="987" s="387" customFormat="1"/>
    <row r="988" s="387" customFormat="1"/>
    <row r="989" s="387" customFormat="1"/>
    <row r="990" s="387" customFormat="1"/>
    <row r="991" s="387" customFormat="1"/>
    <row r="992" s="387" customFormat="1"/>
    <row r="993" s="387" customFormat="1"/>
    <row r="994" s="387" customFormat="1"/>
    <row r="995" s="387" customFormat="1"/>
    <row r="996" s="387" customFormat="1"/>
    <row r="997" s="387" customFormat="1"/>
    <row r="998" s="387" customFormat="1"/>
    <row r="999" s="387" customFormat="1"/>
    <row r="1000" s="387" customFormat="1"/>
    <row r="1001" s="387" customFormat="1"/>
    <row r="1002" s="387" customFormat="1"/>
    <row r="1003" s="387" customFormat="1"/>
    <row r="1004" s="387" customFormat="1"/>
    <row r="1005" s="387" customFormat="1"/>
    <row r="1006" s="387" customFormat="1"/>
    <row r="1007" s="387" customFormat="1"/>
    <row r="1008" s="387" customFormat="1"/>
    <row r="1009" s="387" customFormat="1"/>
    <row r="1010" s="387" customFormat="1"/>
    <row r="1011" s="387" customFormat="1"/>
    <row r="1012" s="387" customFormat="1"/>
    <row r="1013" s="387" customFormat="1"/>
    <row r="1014" s="387" customFormat="1"/>
    <row r="1015" s="387" customFormat="1"/>
    <row r="1016" s="387" customFormat="1"/>
    <row r="1017" s="387" customFormat="1"/>
    <row r="1018" s="387" customFormat="1"/>
    <row r="1019" s="387" customFormat="1"/>
    <row r="1020" s="387" customFormat="1"/>
    <row r="1021" s="387" customFormat="1"/>
    <row r="1022" s="387" customFormat="1"/>
    <row r="1023" s="387" customFormat="1"/>
    <row r="1024" s="387" customFormat="1"/>
    <row r="1025" s="387" customFormat="1"/>
    <row r="1026" s="387" customFormat="1"/>
    <row r="1027" s="387" customFormat="1"/>
    <row r="1028" s="387" customFormat="1"/>
    <row r="1029" s="387" customFormat="1"/>
    <row r="1030" s="387" customFormat="1"/>
    <row r="1031" s="387" customFormat="1"/>
    <row r="1032" s="387" customFormat="1"/>
    <row r="1033" s="387" customFormat="1"/>
    <row r="1034" s="387" customFormat="1"/>
    <row r="1035" s="387" customFormat="1"/>
    <row r="1036" s="387" customFormat="1"/>
    <row r="1037" s="387" customFormat="1"/>
    <row r="1038" s="387" customFormat="1"/>
    <row r="1039" s="387" customFormat="1"/>
    <row r="1040" s="387" customFormat="1"/>
    <row r="1041" s="387" customFormat="1"/>
    <row r="1042" s="387" customFormat="1"/>
    <row r="1043" s="387" customFormat="1"/>
    <row r="1044" s="387" customFormat="1"/>
    <row r="1045" s="387" customFormat="1"/>
    <row r="1046" s="387" customFormat="1"/>
    <row r="1047" s="387" customFormat="1"/>
    <row r="1048" s="387" customFormat="1"/>
    <row r="1049" s="387" customFormat="1"/>
    <row r="1050" s="387" customFormat="1"/>
    <row r="1051" s="387" customFormat="1"/>
    <row r="1052" s="387" customFormat="1"/>
    <row r="1053" s="387" customFormat="1"/>
    <row r="1054" s="387" customFormat="1"/>
    <row r="1055" s="387" customFormat="1"/>
    <row r="1056" s="387" customFormat="1"/>
    <row r="1057" s="387" customFormat="1"/>
    <row r="1058" s="387" customFormat="1"/>
    <row r="1059" s="387" customFormat="1"/>
    <row r="1060" s="387" customFormat="1"/>
    <row r="1061" s="387" customFormat="1"/>
    <row r="1062" s="387" customFormat="1"/>
    <row r="1063" s="387" customFormat="1"/>
    <row r="1064" s="387" customFormat="1"/>
    <row r="1065" s="387" customFormat="1"/>
    <row r="1066" s="387" customFormat="1"/>
    <row r="1067" s="387" customFormat="1"/>
    <row r="1068" s="387" customFormat="1"/>
    <row r="1069" s="387" customFormat="1"/>
    <row r="1070" s="387" customFormat="1"/>
    <row r="1071" s="387" customFormat="1"/>
    <row r="1072" s="387" customFormat="1"/>
    <row r="1073" s="387" customFormat="1"/>
    <row r="1074" s="387" customFormat="1"/>
    <row r="1075" s="387" customFormat="1"/>
    <row r="1076" s="387" customFormat="1"/>
    <row r="1077" s="387" customFormat="1"/>
    <row r="1078" s="387" customFormat="1"/>
    <row r="1079" s="387" customFormat="1"/>
    <row r="1080" s="387" customFormat="1"/>
    <row r="1081" s="387" customFormat="1"/>
    <row r="1082" s="387" customFormat="1"/>
    <row r="1083" s="387" customFormat="1"/>
    <row r="1084" s="387" customFormat="1"/>
    <row r="1085" s="387" customFormat="1"/>
    <row r="1086" s="387" customFormat="1"/>
    <row r="1087" s="387" customFormat="1"/>
    <row r="1088" s="387" customFormat="1"/>
    <row r="1089" s="387" customFormat="1"/>
    <row r="1090" s="387" customFormat="1"/>
    <row r="1091" s="387" customFormat="1"/>
    <row r="1092" s="387" customFormat="1"/>
    <row r="1093" s="387" customFormat="1"/>
    <row r="1094" s="387" customFormat="1"/>
    <row r="1095" s="387" customFormat="1"/>
    <row r="1096" s="387" customFormat="1"/>
    <row r="1097" s="387" customFormat="1"/>
    <row r="1098" s="387" customFormat="1"/>
    <row r="1099" s="387" customFormat="1"/>
    <row r="1100" s="387" customFormat="1"/>
    <row r="1101" s="387" customFormat="1"/>
    <row r="1102" s="387" customFormat="1"/>
    <row r="1103" s="387" customFormat="1"/>
    <row r="1104" s="387" customFormat="1"/>
    <row r="1105" s="387" customFormat="1"/>
    <row r="1106" s="387" customFormat="1"/>
    <row r="1107" s="387" customFormat="1"/>
    <row r="1108" s="387" customFormat="1"/>
    <row r="1109" s="387" customFormat="1"/>
    <row r="1110" s="387" customFormat="1"/>
    <row r="1111" s="387" customFormat="1"/>
    <row r="1112" s="387" customFormat="1"/>
    <row r="1113" s="387" customFormat="1"/>
    <row r="1114" s="387" customFormat="1"/>
    <row r="1115" s="387" customFormat="1"/>
    <row r="1116" s="387" customFormat="1"/>
    <row r="1117" s="387" customFormat="1"/>
    <row r="1118" s="387" customFormat="1"/>
    <row r="1119" s="387" customFormat="1"/>
    <row r="1120" s="387" customFormat="1"/>
    <row r="1121" s="387" customFormat="1"/>
    <row r="1122" s="387" customFormat="1"/>
    <row r="1123" s="387" customFormat="1"/>
    <row r="1124" s="387" customFormat="1"/>
    <row r="1125" s="387" customFormat="1"/>
    <row r="1126" s="387" customFormat="1"/>
    <row r="1127" s="387" customFormat="1"/>
    <row r="1128" s="387" customFormat="1"/>
    <row r="1129" s="387" customFormat="1"/>
    <row r="1130" s="387" customFormat="1"/>
    <row r="1131" s="387" customFormat="1"/>
    <row r="1132" s="387" customFormat="1"/>
    <row r="1133" s="387" customFormat="1"/>
    <row r="1134" s="387" customFormat="1"/>
    <row r="1135" s="387" customFormat="1"/>
    <row r="1136" s="387" customFormat="1"/>
    <row r="1137" s="387" customFormat="1"/>
    <row r="1138" s="387" customFormat="1"/>
    <row r="1139" s="387" customFormat="1"/>
    <row r="1140" s="387" customFormat="1"/>
    <row r="1141" s="387" customFormat="1"/>
    <row r="1142" s="387" customFormat="1"/>
    <row r="1143" s="387" customFormat="1"/>
    <row r="1144" s="387" customFormat="1"/>
    <row r="1145" s="387" customFormat="1"/>
    <row r="1146" s="387" customFormat="1"/>
    <row r="1147" s="387" customFormat="1"/>
    <row r="1148" s="387" customFormat="1"/>
    <row r="1149" s="387" customFormat="1"/>
    <row r="1150" s="387" customFormat="1"/>
    <row r="1151" s="387" customFormat="1"/>
    <row r="1152" s="387" customFormat="1"/>
    <row r="1153" s="387" customFormat="1"/>
    <row r="1154" s="387" customFormat="1"/>
    <row r="1155" s="387" customFormat="1"/>
    <row r="1156" s="387" customFormat="1"/>
    <row r="1157" s="387" customFormat="1"/>
    <row r="1158" s="387" customFormat="1"/>
    <row r="1159" s="387" customFormat="1"/>
    <row r="1160" s="387" customFormat="1"/>
    <row r="1161" s="387" customFormat="1"/>
    <row r="1162" s="387" customFormat="1"/>
    <row r="1163" s="387" customFormat="1"/>
    <row r="1164" s="387" customFormat="1"/>
    <row r="1165" s="387" customFormat="1"/>
    <row r="1166" s="387" customFormat="1"/>
    <row r="1167" s="387" customFormat="1"/>
    <row r="1168" s="387" customFormat="1"/>
    <row r="1169" s="387" customFormat="1"/>
    <row r="1170" s="387" customFormat="1"/>
    <row r="1171" s="387" customFormat="1"/>
    <row r="1172" s="387" customFormat="1"/>
    <row r="1173" s="387" customFormat="1"/>
    <row r="1174" s="387" customFormat="1"/>
    <row r="1175" s="387" customFormat="1"/>
    <row r="1176" s="387" customFormat="1"/>
    <row r="1177" s="387" customFormat="1"/>
    <row r="1178" s="387" customFormat="1"/>
    <row r="1179" s="387" customFormat="1"/>
    <row r="1180" s="387" customFormat="1"/>
    <row r="1181" s="387" customFormat="1"/>
    <row r="1182" s="387" customFormat="1"/>
    <row r="1183" s="387" customFormat="1"/>
    <row r="1184" s="387" customFormat="1"/>
    <row r="1185" s="387" customFormat="1"/>
    <row r="1186" s="387" customFormat="1"/>
    <row r="1187" s="387" customFormat="1"/>
    <row r="1188" s="387" customFormat="1"/>
    <row r="1189" s="387" customFormat="1"/>
    <row r="1190" s="387" customFormat="1"/>
    <row r="1191" s="387" customFormat="1"/>
    <row r="1192" s="387" customFormat="1"/>
    <row r="1193" s="387" customFormat="1"/>
    <row r="1194" s="387" customFormat="1"/>
    <row r="1195" s="387" customFormat="1"/>
    <row r="1196" s="387" customFormat="1"/>
    <row r="1197" s="387" customFormat="1"/>
    <row r="1198" s="387" customFormat="1"/>
    <row r="1199" s="387" customFormat="1"/>
    <row r="1200" s="387" customFormat="1"/>
    <row r="1201" s="387" customFormat="1"/>
    <row r="1202" s="387" customFormat="1"/>
    <row r="1203" s="387" customFormat="1"/>
    <row r="1204" s="387" customFormat="1"/>
    <row r="1205" s="387" customFormat="1"/>
    <row r="1206" s="387" customFormat="1"/>
    <row r="1207" s="387" customFormat="1"/>
    <row r="1208" s="387" customFormat="1"/>
    <row r="1209" s="387" customFormat="1"/>
    <row r="1210" s="387" customFormat="1"/>
    <row r="1211" s="387" customFormat="1"/>
    <row r="1212" s="387" customFormat="1"/>
    <row r="1213" s="387" customFormat="1"/>
    <row r="1214" s="387" customFormat="1"/>
    <row r="1215" s="387" customFormat="1"/>
    <row r="1216" s="387" customFormat="1"/>
    <row r="1217" s="387" customFormat="1"/>
    <row r="1218" s="387" customFormat="1"/>
    <row r="1219" s="387" customFormat="1"/>
    <row r="1220" s="387" customFormat="1"/>
    <row r="1221" s="387" customFormat="1"/>
    <row r="1222" s="387" customFormat="1"/>
    <row r="1223" s="387" customFormat="1"/>
    <row r="1224" s="387" customFormat="1"/>
    <row r="1225" s="387" customFormat="1"/>
    <row r="1226" s="387" customFormat="1"/>
    <row r="1227" s="387" customFormat="1"/>
    <row r="1228" s="387" customFormat="1"/>
    <row r="1229" s="387" customFormat="1"/>
    <row r="1230" s="387" customFormat="1"/>
    <row r="1231" s="387" customFormat="1"/>
    <row r="1232" s="387" customFormat="1"/>
    <row r="1233" s="387" customFormat="1"/>
    <row r="1234" s="387" customFormat="1"/>
    <row r="1235" s="387" customFormat="1"/>
    <row r="1236" s="387" customFormat="1"/>
    <row r="1237" s="387" customFormat="1"/>
    <row r="1238" s="387" customFormat="1"/>
    <row r="1239" s="387" customFormat="1"/>
    <row r="1240" s="387" customFormat="1"/>
    <row r="1241" s="387" customFormat="1"/>
    <row r="1242" s="387" customFormat="1"/>
    <row r="1243" s="387" customFormat="1"/>
    <row r="1244" s="387" customFormat="1"/>
    <row r="1245" s="387" customFormat="1"/>
    <row r="1246" s="387" customFormat="1"/>
    <row r="1247" s="387" customFormat="1"/>
    <row r="1248" s="387" customFormat="1"/>
    <row r="1249" s="387" customFormat="1"/>
    <row r="1250" s="387" customFormat="1"/>
    <row r="1251" s="387" customFormat="1"/>
    <row r="1252" s="387" customFormat="1"/>
    <row r="1253" s="387" customFormat="1"/>
    <row r="1254" s="387" customFormat="1"/>
    <row r="1255" s="387" customFormat="1"/>
    <row r="1256" s="387" customFormat="1"/>
    <row r="1257" s="387" customFormat="1"/>
    <row r="1258" s="387" customFormat="1"/>
  </sheetData>
  <mergeCells count="88">
    <mergeCell ref="A1:P2"/>
    <mergeCell ref="A3:A4"/>
    <mergeCell ref="B3:B4"/>
    <mergeCell ref="C3:C4"/>
    <mergeCell ref="D3:D4"/>
    <mergeCell ref="E3:E4"/>
    <mergeCell ref="F3:F4"/>
    <mergeCell ref="G3:L3"/>
    <mergeCell ref="A15:A17"/>
    <mergeCell ref="N15:N17"/>
    <mergeCell ref="O15:O17"/>
    <mergeCell ref="P15:P17"/>
    <mergeCell ref="A5:P5"/>
    <mergeCell ref="A6:P6"/>
    <mergeCell ref="A7:A10"/>
    <mergeCell ref="N7:N10"/>
    <mergeCell ref="O7:O10"/>
    <mergeCell ref="P7:P10"/>
    <mergeCell ref="A11:A12"/>
    <mergeCell ref="N11:N12"/>
    <mergeCell ref="O11:O12"/>
    <mergeCell ref="P11:P12"/>
    <mergeCell ref="A14:P14"/>
    <mergeCell ref="A30:P30"/>
    <mergeCell ref="A18:A19"/>
    <mergeCell ref="N18:N19"/>
    <mergeCell ref="O18:O19"/>
    <mergeCell ref="P18:P19"/>
    <mergeCell ref="A22:P22"/>
    <mergeCell ref="A23:P23"/>
    <mergeCell ref="A24:A27"/>
    <mergeCell ref="N24:N27"/>
    <mergeCell ref="O24:O27"/>
    <mergeCell ref="P24:P27"/>
    <mergeCell ref="A29:P29"/>
    <mergeCell ref="A31:A35"/>
    <mergeCell ref="N31:N34"/>
    <mergeCell ref="O31:O35"/>
    <mergeCell ref="P31:P33"/>
    <mergeCell ref="A36:A38"/>
    <mergeCell ref="N36:N38"/>
    <mergeCell ref="O36:O38"/>
    <mergeCell ref="A58:P58"/>
    <mergeCell ref="A39:A40"/>
    <mergeCell ref="N39:N40"/>
    <mergeCell ref="O39:O40"/>
    <mergeCell ref="P39:P40"/>
    <mergeCell ref="A41:A45"/>
    <mergeCell ref="N41:N45"/>
    <mergeCell ref="O41:O45"/>
    <mergeCell ref="A50:A52"/>
    <mergeCell ref="N50:N52"/>
    <mergeCell ref="O50:O52"/>
    <mergeCell ref="P50:P52"/>
    <mergeCell ref="A53:A55"/>
    <mergeCell ref="N53:N55"/>
    <mergeCell ref="O53:O55"/>
    <mergeCell ref="P53:P55"/>
    <mergeCell ref="A47:P47"/>
    <mergeCell ref="A48:A49"/>
    <mergeCell ref="N48:N49"/>
    <mergeCell ref="O48:O49"/>
    <mergeCell ref="P48:P49"/>
    <mergeCell ref="A66:A67"/>
    <mergeCell ref="N66:N67"/>
    <mergeCell ref="O66:O67"/>
    <mergeCell ref="P66:P67"/>
    <mergeCell ref="A59:P59"/>
    <mergeCell ref="A60:A63"/>
    <mergeCell ref="N60:N63"/>
    <mergeCell ref="O60:O63"/>
    <mergeCell ref="P60:P63"/>
    <mergeCell ref="A64:A65"/>
    <mergeCell ref="N64:N65"/>
    <mergeCell ref="O64:O65"/>
    <mergeCell ref="P64:P65"/>
    <mergeCell ref="A69:P69"/>
    <mergeCell ref="A85:L85"/>
    <mergeCell ref="A75:P75"/>
    <mergeCell ref="A76:P76"/>
    <mergeCell ref="A77:A80"/>
    <mergeCell ref="N77:N80"/>
    <mergeCell ref="O77:O80"/>
    <mergeCell ref="A84:K84"/>
    <mergeCell ref="A70:A72"/>
    <mergeCell ref="N70:N72"/>
    <mergeCell ref="O70:O72"/>
    <mergeCell ref="P70:P7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DF66"/>
  <sheetViews>
    <sheetView zoomScale="70" zoomScaleNormal="70" zoomScaleSheetLayoutView="66" workbookViewId="0">
      <selection activeCell="C8" sqref="C8"/>
    </sheetView>
  </sheetViews>
  <sheetFormatPr defaultColWidth="9" defaultRowHeight="21"/>
  <cols>
    <col min="1" max="1" width="29.140625" style="524" customWidth="1"/>
    <col min="2" max="2" width="82" style="637" customWidth="1"/>
    <col min="3" max="3" width="23.140625" style="638" customWidth="1"/>
    <col min="4" max="4" width="20" style="635" customWidth="1"/>
    <col min="5" max="5" width="12.5703125" style="635" customWidth="1"/>
    <col min="6" max="6" width="17.42578125" style="524" customWidth="1"/>
    <col min="7" max="7" width="13.42578125" style="524" customWidth="1"/>
    <col min="8" max="8" width="22" style="524" customWidth="1"/>
    <col min="9" max="9" width="20.140625" style="524" customWidth="1"/>
    <col min="10" max="10" width="26.42578125" style="524" customWidth="1"/>
    <col min="11" max="11" width="23" style="524" customWidth="1"/>
    <col min="12" max="12" width="13.42578125" style="524" customWidth="1"/>
    <col min="13" max="13" width="47.42578125" style="524" customWidth="1"/>
    <col min="14" max="14" width="30.42578125" style="639" customWidth="1"/>
    <col min="15" max="15" width="16.85546875" style="549" customWidth="1"/>
    <col min="16" max="16" width="14.42578125" style="524" customWidth="1"/>
    <col min="17" max="17" width="51.140625" style="524" customWidth="1"/>
    <col min="18" max="16384" width="9" style="524"/>
  </cols>
  <sheetData>
    <row r="1" spans="1:110" s="523" customFormat="1" ht="18.75">
      <c r="A1" s="1333" t="s">
        <v>910</v>
      </c>
      <c r="B1" s="1334"/>
      <c r="C1" s="1334"/>
      <c r="D1" s="1334"/>
      <c r="E1" s="1334"/>
      <c r="F1" s="1334"/>
      <c r="G1" s="1334"/>
      <c r="H1" s="1334"/>
      <c r="I1" s="1334"/>
      <c r="J1" s="1334"/>
      <c r="K1" s="1334"/>
      <c r="L1" s="1334"/>
      <c r="M1" s="1334"/>
      <c r="N1" s="1334"/>
      <c r="O1" s="1334"/>
      <c r="P1" s="1334"/>
      <c r="Q1" s="521"/>
      <c r="R1" s="521"/>
      <c r="S1" s="521"/>
      <c r="T1" s="521"/>
      <c r="U1" s="521"/>
      <c r="V1" s="521"/>
      <c r="W1" s="521"/>
      <c r="X1" s="521"/>
      <c r="Y1" s="521"/>
      <c r="Z1" s="521"/>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2"/>
      <c r="BJ1" s="522"/>
      <c r="BK1" s="522"/>
      <c r="BL1" s="522"/>
      <c r="BM1" s="522"/>
      <c r="BN1" s="522"/>
      <c r="BO1" s="522"/>
      <c r="BP1" s="522"/>
      <c r="BQ1" s="522"/>
      <c r="BR1" s="522"/>
      <c r="BS1" s="522"/>
      <c r="BT1" s="522"/>
      <c r="BU1" s="522"/>
      <c r="BV1" s="522"/>
      <c r="BW1" s="522"/>
      <c r="BX1" s="522"/>
      <c r="BY1" s="522"/>
      <c r="BZ1" s="522"/>
      <c r="CA1" s="522"/>
      <c r="CB1" s="522"/>
      <c r="CC1" s="522"/>
      <c r="CD1" s="522"/>
      <c r="CE1" s="522"/>
      <c r="CF1" s="522"/>
      <c r="CG1" s="522"/>
      <c r="CH1" s="522"/>
      <c r="CI1" s="522"/>
      <c r="CJ1" s="522"/>
      <c r="CK1" s="522"/>
      <c r="CL1" s="522"/>
      <c r="CM1" s="522"/>
      <c r="CN1" s="522"/>
      <c r="CO1" s="522"/>
      <c r="CP1" s="522"/>
      <c r="CQ1" s="522"/>
      <c r="CR1" s="522"/>
      <c r="CS1" s="522"/>
      <c r="CT1" s="522"/>
      <c r="CU1" s="522"/>
      <c r="CV1" s="522"/>
      <c r="CW1" s="522"/>
      <c r="CX1" s="522"/>
      <c r="CY1" s="522"/>
      <c r="CZ1" s="522"/>
      <c r="DA1" s="522"/>
      <c r="DB1" s="522"/>
      <c r="DC1" s="522"/>
      <c r="DD1" s="522"/>
      <c r="DE1" s="522"/>
      <c r="DF1" s="522"/>
    </row>
    <row r="2" spans="1:110" s="523" customFormat="1" ht="19.5" thickBot="1">
      <c r="A2" s="1335"/>
      <c r="B2" s="1336"/>
      <c r="C2" s="1336"/>
      <c r="D2" s="1336"/>
      <c r="E2" s="1336"/>
      <c r="F2" s="1336"/>
      <c r="G2" s="1336"/>
      <c r="H2" s="1336"/>
      <c r="I2" s="1336"/>
      <c r="J2" s="1336"/>
      <c r="K2" s="1336"/>
      <c r="L2" s="1336"/>
      <c r="M2" s="1336"/>
      <c r="N2" s="1336"/>
      <c r="O2" s="1336"/>
      <c r="P2" s="1336"/>
      <c r="Q2" s="521"/>
      <c r="R2" s="521"/>
      <c r="S2" s="521"/>
      <c r="T2" s="521"/>
      <c r="U2" s="521"/>
      <c r="V2" s="521"/>
      <c r="W2" s="521"/>
      <c r="X2" s="521"/>
      <c r="Y2" s="521"/>
      <c r="Z2" s="521"/>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c r="BG2" s="522"/>
      <c r="BH2" s="522"/>
      <c r="BI2" s="522"/>
      <c r="BJ2" s="522"/>
      <c r="BK2" s="522"/>
      <c r="BL2" s="522"/>
      <c r="BM2" s="522"/>
      <c r="BN2" s="522"/>
      <c r="BO2" s="522"/>
      <c r="BP2" s="522"/>
      <c r="BQ2" s="522"/>
      <c r="BR2" s="522"/>
      <c r="BS2" s="522"/>
      <c r="BT2" s="522"/>
      <c r="BU2" s="522"/>
      <c r="BV2" s="522"/>
      <c r="BW2" s="522"/>
      <c r="BX2" s="522"/>
      <c r="BY2" s="522"/>
      <c r="BZ2" s="522"/>
      <c r="CA2" s="522"/>
      <c r="CB2" s="522"/>
      <c r="CC2" s="522"/>
      <c r="CD2" s="522"/>
      <c r="CE2" s="522"/>
      <c r="CF2" s="522"/>
      <c r="CG2" s="522"/>
      <c r="CH2" s="522"/>
      <c r="CI2" s="522"/>
      <c r="CJ2" s="522"/>
      <c r="CK2" s="522"/>
      <c r="CL2" s="522"/>
      <c r="CM2" s="522"/>
      <c r="CN2" s="522"/>
      <c r="CO2" s="522"/>
      <c r="CP2" s="522"/>
      <c r="CQ2" s="522"/>
      <c r="CR2" s="522"/>
      <c r="CS2" s="522"/>
      <c r="CT2" s="522"/>
      <c r="CU2" s="522"/>
      <c r="CV2" s="522"/>
      <c r="CW2" s="522"/>
      <c r="CX2" s="522"/>
      <c r="CY2" s="522"/>
      <c r="CZ2" s="522"/>
      <c r="DA2" s="522"/>
      <c r="DB2" s="522"/>
      <c r="DC2" s="522"/>
      <c r="DD2" s="522"/>
      <c r="DE2" s="522"/>
      <c r="DF2" s="522"/>
    </row>
    <row r="3" spans="1:110" ht="41.1" customHeight="1">
      <c r="A3" s="1337" t="s">
        <v>675</v>
      </c>
      <c r="B3" s="1339" t="s">
        <v>81</v>
      </c>
      <c r="C3" s="1341" t="s">
        <v>82</v>
      </c>
      <c r="D3" s="1339" t="s">
        <v>83</v>
      </c>
      <c r="E3" s="1341" t="s">
        <v>84</v>
      </c>
      <c r="F3" s="1341" t="s">
        <v>408</v>
      </c>
      <c r="G3" s="1344" t="s">
        <v>409</v>
      </c>
      <c r="H3" s="1345"/>
      <c r="I3" s="1346"/>
      <c r="J3" s="1346"/>
      <c r="K3" s="1346"/>
      <c r="L3" s="1347"/>
      <c r="M3" s="1348" t="s">
        <v>669</v>
      </c>
      <c r="N3" s="1349" t="s">
        <v>670</v>
      </c>
      <c r="O3" s="1341" t="s">
        <v>411</v>
      </c>
      <c r="P3" s="1341" t="s">
        <v>414</v>
      </c>
    </row>
    <row r="4" spans="1:110" s="5" customFormat="1" ht="84">
      <c r="A4" s="1338"/>
      <c r="B4" s="1340"/>
      <c r="C4" s="1342"/>
      <c r="D4" s="1340"/>
      <c r="E4" s="1343"/>
      <c r="F4" s="1343"/>
      <c r="G4" s="525" t="s">
        <v>410</v>
      </c>
      <c r="H4" s="526" t="s">
        <v>87</v>
      </c>
      <c r="I4" s="526" t="s">
        <v>88</v>
      </c>
      <c r="J4" s="384" t="s">
        <v>89</v>
      </c>
      <c r="K4" s="526" t="s">
        <v>90</v>
      </c>
      <c r="L4" s="526" t="s">
        <v>91</v>
      </c>
      <c r="M4" s="1128"/>
      <c r="N4" s="1350"/>
      <c r="O4" s="1343"/>
      <c r="P4" s="1343"/>
      <c r="Q4" s="524"/>
      <c r="R4" s="524"/>
      <c r="S4" s="7"/>
      <c r="T4" s="7"/>
      <c r="U4" s="7"/>
      <c r="V4" s="7"/>
      <c r="W4" s="7"/>
      <c r="X4" s="7"/>
      <c r="Y4" s="7"/>
      <c r="Z4" s="7"/>
      <c r="AA4" s="7"/>
      <c r="AB4" s="7"/>
      <c r="AC4" s="7"/>
      <c r="AD4" s="7"/>
    </row>
    <row r="5" spans="1:110" ht="39" customHeight="1" thickBot="1">
      <c r="A5" s="1328" t="s">
        <v>911</v>
      </c>
      <c r="B5" s="1329"/>
      <c r="C5" s="1329"/>
      <c r="D5" s="1329"/>
      <c r="E5" s="1329"/>
      <c r="F5" s="1329"/>
      <c r="G5" s="1329"/>
      <c r="H5" s="1329"/>
      <c r="I5" s="1329"/>
      <c r="J5" s="1329"/>
      <c r="K5" s="1329"/>
      <c r="L5" s="1329"/>
      <c r="M5" s="1329"/>
      <c r="N5" s="1329"/>
      <c r="O5" s="1329"/>
      <c r="P5" s="1329"/>
    </row>
    <row r="6" spans="1:110" ht="86.85" customHeight="1">
      <c r="A6" s="1324" t="s">
        <v>912</v>
      </c>
      <c r="B6" s="527" t="s">
        <v>913</v>
      </c>
      <c r="C6" s="528" t="s">
        <v>914</v>
      </c>
      <c r="D6" s="529">
        <v>2025</v>
      </c>
      <c r="E6" s="529">
        <v>2030</v>
      </c>
      <c r="F6" s="530">
        <f t="shared" ref="F6:F21" si="0">SUM(G6:L6)</f>
        <v>1480000</v>
      </c>
      <c r="G6" s="531">
        <f>8*250000*12*6/100</f>
        <v>1440000</v>
      </c>
      <c r="H6" s="531"/>
      <c r="I6" s="530">
        <v>0</v>
      </c>
      <c r="J6" s="530"/>
      <c r="K6" s="532">
        <v>40000</v>
      </c>
      <c r="L6" s="530" t="s">
        <v>761</v>
      </c>
      <c r="M6" s="533" t="s">
        <v>915</v>
      </c>
      <c r="N6" s="534" t="s">
        <v>916</v>
      </c>
      <c r="O6" s="1322" t="s">
        <v>917</v>
      </c>
      <c r="P6" s="1330">
        <v>1</v>
      </c>
    </row>
    <row r="7" spans="1:110" ht="108.75" customHeight="1">
      <c r="A7" s="1325"/>
      <c r="B7" s="527" t="s">
        <v>918</v>
      </c>
      <c r="C7" s="528" t="s">
        <v>919</v>
      </c>
      <c r="D7" s="529">
        <v>2025</v>
      </c>
      <c r="E7" s="529">
        <v>2030</v>
      </c>
      <c r="F7" s="530">
        <f t="shared" si="0"/>
        <v>100000</v>
      </c>
      <c r="G7" s="530"/>
      <c r="H7" s="536"/>
      <c r="I7" s="530">
        <v>0</v>
      </c>
      <c r="J7" s="530"/>
      <c r="K7" s="532">
        <v>100000</v>
      </c>
      <c r="L7" s="530">
        <v>0</v>
      </c>
      <c r="M7" s="530" t="s">
        <v>920</v>
      </c>
      <c r="N7" s="534" t="s">
        <v>921</v>
      </c>
      <c r="O7" s="1310"/>
      <c r="P7" s="1321"/>
    </row>
    <row r="8" spans="1:110" ht="128.25" customHeight="1" thickBot="1">
      <c r="A8" s="1327"/>
      <c r="B8" s="527" t="s">
        <v>922</v>
      </c>
      <c r="C8" s="528" t="s">
        <v>923</v>
      </c>
      <c r="D8" s="529">
        <v>2025</v>
      </c>
      <c r="E8" s="529">
        <v>2030</v>
      </c>
      <c r="F8" s="530">
        <f t="shared" si="0"/>
        <v>0</v>
      </c>
      <c r="G8" s="530"/>
      <c r="H8" s="530">
        <v>0</v>
      </c>
      <c r="I8" s="530" t="s">
        <v>761</v>
      </c>
      <c r="J8" s="530"/>
      <c r="K8" s="530" t="s">
        <v>761</v>
      </c>
      <c r="L8" s="530">
        <v>0</v>
      </c>
      <c r="M8" s="533" t="s">
        <v>924</v>
      </c>
      <c r="N8" s="534" t="s">
        <v>925</v>
      </c>
      <c r="O8" s="1326"/>
      <c r="P8" s="1321"/>
    </row>
    <row r="9" spans="1:110" ht="157.5" customHeight="1">
      <c r="A9" s="1308" t="s">
        <v>926</v>
      </c>
      <c r="B9" s="538" t="s">
        <v>927</v>
      </c>
      <c r="C9" s="528" t="s">
        <v>928</v>
      </c>
      <c r="D9" s="529">
        <v>2025</v>
      </c>
      <c r="E9" s="529">
        <v>2026</v>
      </c>
      <c r="F9" s="530">
        <f t="shared" si="0"/>
        <v>54000</v>
      </c>
      <c r="G9" s="530"/>
      <c r="H9" s="530">
        <v>45000</v>
      </c>
      <c r="I9" s="530" t="s">
        <v>761</v>
      </c>
      <c r="J9" s="530">
        <f>H9*(20/100)</f>
        <v>9000</v>
      </c>
      <c r="K9" s="530" t="s">
        <v>761</v>
      </c>
      <c r="L9" s="530">
        <v>0</v>
      </c>
      <c r="M9" s="534" t="s">
        <v>929</v>
      </c>
      <c r="N9" s="539" t="s">
        <v>930</v>
      </c>
      <c r="O9" s="1318" t="s">
        <v>931</v>
      </c>
      <c r="P9" s="1331">
        <v>0.6</v>
      </c>
    </row>
    <row r="10" spans="1:110" ht="105" customHeight="1">
      <c r="A10" s="1309"/>
      <c r="B10" s="538" t="s">
        <v>932</v>
      </c>
      <c r="C10" s="528" t="s">
        <v>933</v>
      </c>
      <c r="D10" s="529">
        <v>2025</v>
      </c>
      <c r="E10" s="529">
        <v>2026</v>
      </c>
      <c r="F10" s="530">
        <f t="shared" si="0"/>
        <v>30000</v>
      </c>
      <c r="G10" s="530"/>
      <c r="H10" s="536"/>
      <c r="I10" s="530">
        <v>20000</v>
      </c>
      <c r="J10" s="530">
        <v>10000</v>
      </c>
      <c r="K10" s="530" t="s">
        <v>761</v>
      </c>
      <c r="L10" s="530">
        <v>0</v>
      </c>
      <c r="M10" s="533" t="s">
        <v>934</v>
      </c>
      <c r="N10" s="534" t="s">
        <v>930</v>
      </c>
      <c r="O10" s="1311"/>
      <c r="P10" s="1312"/>
    </row>
    <row r="11" spans="1:110" ht="177.75" customHeight="1">
      <c r="A11" s="1309"/>
      <c r="B11" s="538" t="s">
        <v>935</v>
      </c>
      <c r="C11" s="528" t="s">
        <v>936</v>
      </c>
      <c r="D11" s="529">
        <v>2025</v>
      </c>
      <c r="E11" s="529">
        <v>2028</v>
      </c>
      <c r="F11" s="530">
        <f t="shared" si="0"/>
        <v>700000</v>
      </c>
      <c r="G11" s="530"/>
      <c r="H11" s="530">
        <v>0</v>
      </c>
      <c r="I11" s="530">
        <v>0</v>
      </c>
      <c r="J11" s="530"/>
      <c r="K11" s="530"/>
      <c r="L11" s="530">
        <v>700000</v>
      </c>
      <c r="M11" s="534" t="s">
        <v>937</v>
      </c>
      <c r="N11" s="539" t="s">
        <v>930</v>
      </c>
      <c r="O11" s="1311"/>
      <c r="P11" s="1312"/>
    </row>
    <row r="12" spans="1:110" ht="90" customHeight="1" thickBot="1">
      <c r="A12" s="1315"/>
      <c r="B12" s="538" t="s">
        <v>938</v>
      </c>
      <c r="C12" s="528" t="s">
        <v>939</v>
      </c>
      <c r="D12" s="529">
        <v>2025</v>
      </c>
      <c r="E12" s="529">
        <v>2026</v>
      </c>
      <c r="F12" s="530">
        <f t="shared" si="0"/>
        <v>18000</v>
      </c>
      <c r="G12" s="530"/>
      <c r="H12" s="530">
        <v>15000</v>
      </c>
      <c r="I12" s="530" t="s">
        <v>761</v>
      </c>
      <c r="J12" s="530">
        <f>H12*(20/100)</f>
        <v>3000</v>
      </c>
      <c r="K12" s="530" t="s">
        <v>761</v>
      </c>
      <c r="L12" s="530">
        <v>0</v>
      </c>
      <c r="M12" s="531" t="s">
        <v>940</v>
      </c>
      <c r="N12" s="534" t="s">
        <v>941</v>
      </c>
      <c r="O12" s="1316"/>
      <c r="P12" s="1332"/>
    </row>
    <row r="13" spans="1:110" ht="59.25" customHeight="1">
      <c r="A13" s="1324" t="s">
        <v>942</v>
      </c>
      <c r="B13" s="527" t="s">
        <v>943</v>
      </c>
      <c r="C13" s="543" t="s">
        <v>944</v>
      </c>
      <c r="D13" s="529">
        <v>2025</v>
      </c>
      <c r="E13" s="529">
        <v>2027</v>
      </c>
      <c r="F13" s="530">
        <f t="shared" si="0"/>
        <v>80000</v>
      </c>
      <c r="G13" s="530"/>
      <c r="H13" s="530">
        <v>0</v>
      </c>
      <c r="I13" s="530" t="s">
        <v>761</v>
      </c>
      <c r="J13" s="530"/>
      <c r="K13" s="530" t="s">
        <v>761</v>
      </c>
      <c r="L13" s="530">
        <v>80000</v>
      </c>
      <c r="M13" s="531" t="s">
        <v>945</v>
      </c>
      <c r="N13" s="534" t="s">
        <v>946</v>
      </c>
      <c r="O13" s="1318" t="s">
        <v>947</v>
      </c>
      <c r="P13" s="1312" t="s">
        <v>948</v>
      </c>
    </row>
    <row r="14" spans="1:110" ht="47.25">
      <c r="A14" s="1325"/>
      <c r="B14" s="527" t="s">
        <v>949</v>
      </c>
      <c r="C14" s="543" t="s">
        <v>944</v>
      </c>
      <c r="D14" s="529">
        <v>2025</v>
      </c>
      <c r="E14" s="529">
        <v>2027</v>
      </c>
      <c r="F14" s="530">
        <f t="shared" si="0"/>
        <v>80000</v>
      </c>
      <c r="G14" s="530"/>
      <c r="H14" s="530">
        <v>0</v>
      </c>
      <c r="I14" s="530" t="s">
        <v>761</v>
      </c>
      <c r="J14" s="530"/>
      <c r="K14" s="530" t="s">
        <v>761</v>
      </c>
      <c r="L14" s="530">
        <v>80000</v>
      </c>
      <c r="M14" s="531" t="s">
        <v>950</v>
      </c>
      <c r="N14" s="534" t="s">
        <v>951</v>
      </c>
      <c r="O14" s="1311"/>
      <c r="P14" s="1312"/>
    </row>
    <row r="15" spans="1:110" ht="129" customHeight="1" thickBot="1">
      <c r="A15" s="1327"/>
      <c r="B15" s="527" t="s">
        <v>952</v>
      </c>
      <c r="C15" s="543" t="s">
        <v>944</v>
      </c>
      <c r="D15" s="529">
        <v>2025</v>
      </c>
      <c r="E15" s="529">
        <v>2027</v>
      </c>
      <c r="F15" s="530">
        <f t="shared" si="0"/>
        <v>120000</v>
      </c>
      <c r="G15" s="530"/>
      <c r="H15" s="530">
        <v>0</v>
      </c>
      <c r="I15" s="530" t="s">
        <v>761</v>
      </c>
      <c r="J15" s="530"/>
      <c r="K15" s="532">
        <v>120000</v>
      </c>
      <c r="L15" s="530">
        <v>0</v>
      </c>
      <c r="M15" s="534" t="s">
        <v>953</v>
      </c>
      <c r="N15" s="539" t="s">
        <v>930</v>
      </c>
      <c r="O15" s="1316"/>
      <c r="P15" s="1312"/>
    </row>
    <row r="16" spans="1:110" ht="94.5">
      <c r="A16" s="1324" t="s">
        <v>954</v>
      </c>
      <c r="B16" s="527" t="s">
        <v>955</v>
      </c>
      <c r="C16" s="543" t="s">
        <v>944</v>
      </c>
      <c r="D16" s="529">
        <v>2026</v>
      </c>
      <c r="E16" s="529">
        <v>2028</v>
      </c>
      <c r="F16" s="530">
        <f t="shared" si="0"/>
        <v>100000</v>
      </c>
      <c r="G16" s="530"/>
      <c r="H16" s="530">
        <v>70000</v>
      </c>
      <c r="I16" s="530" t="s">
        <v>761</v>
      </c>
      <c r="J16" s="530"/>
      <c r="K16" s="530" t="s">
        <v>761</v>
      </c>
      <c r="L16" s="530">
        <v>30000</v>
      </c>
      <c r="M16" s="533" t="s">
        <v>956</v>
      </c>
      <c r="N16" s="534" t="s">
        <v>930</v>
      </c>
      <c r="O16" s="1318" t="s">
        <v>957</v>
      </c>
      <c r="P16" s="1312">
        <v>0.6</v>
      </c>
    </row>
    <row r="17" spans="1:17" ht="93.75" customHeight="1">
      <c r="A17" s="1325"/>
      <c r="B17" s="527" t="s">
        <v>958</v>
      </c>
      <c r="C17" s="528" t="s">
        <v>959</v>
      </c>
      <c r="D17" s="529">
        <v>2025</v>
      </c>
      <c r="E17" s="529">
        <v>2026</v>
      </c>
      <c r="F17" s="530">
        <f t="shared" si="0"/>
        <v>15000</v>
      </c>
      <c r="G17" s="530"/>
      <c r="H17" s="530">
        <v>10000</v>
      </c>
      <c r="I17" s="530" t="s">
        <v>761</v>
      </c>
      <c r="J17" s="530">
        <v>5000</v>
      </c>
      <c r="K17" s="530" t="s">
        <v>761</v>
      </c>
      <c r="L17" s="530">
        <v>0</v>
      </c>
      <c r="M17" s="534" t="s">
        <v>960</v>
      </c>
      <c r="N17" s="534" t="s">
        <v>930</v>
      </c>
      <c r="O17" s="1311"/>
      <c r="P17" s="1312"/>
    </row>
    <row r="18" spans="1:17" s="544" customFormat="1" ht="130.35" customHeight="1" thickBot="1">
      <c r="A18" s="1327"/>
      <c r="B18" s="527" t="s">
        <v>961</v>
      </c>
      <c r="C18" s="528" t="s">
        <v>962</v>
      </c>
      <c r="D18" s="529">
        <v>2025</v>
      </c>
      <c r="E18" s="529">
        <v>2026</v>
      </c>
      <c r="F18" s="530">
        <f t="shared" si="0"/>
        <v>0</v>
      </c>
      <c r="G18" s="530"/>
      <c r="H18" s="530">
        <v>0</v>
      </c>
      <c r="I18" s="530">
        <v>0</v>
      </c>
      <c r="J18" s="530"/>
      <c r="K18" s="530">
        <v>0</v>
      </c>
      <c r="L18" s="530">
        <v>0</v>
      </c>
      <c r="M18" s="533" t="s">
        <v>963</v>
      </c>
      <c r="N18" s="534" t="s">
        <v>964</v>
      </c>
      <c r="O18" s="1311"/>
      <c r="P18" s="1312"/>
    </row>
    <row r="19" spans="1:17" ht="84.75" customHeight="1">
      <c r="A19" s="1324" t="s">
        <v>965</v>
      </c>
      <c r="B19" s="527" t="s">
        <v>966</v>
      </c>
      <c r="C19" s="528" t="s">
        <v>967</v>
      </c>
      <c r="D19" s="529">
        <v>2025</v>
      </c>
      <c r="E19" s="529">
        <v>2026</v>
      </c>
      <c r="F19" s="530">
        <f t="shared" si="0"/>
        <v>22500</v>
      </c>
      <c r="G19" s="530"/>
      <c r="H19" s="530">
        <v>15000</v>
      </c>
      <c r="I19" s="530" t="s">
        <v>761</v>
      </c>
      <c r="J19" s="530">
        <v>7500</v>
      </c>
      <c r="K19" s="530" t="s">
        <v>761</v>
      </c>
      <c r="L19" s="530">
        <v>0</v>
      </c>
      <c r="M19" s="534" t="s">
        <v>968</v>
      </c>
      <c r="N19" s="534" t="s">
        <v>930</v>
      </c>
      <c r="O19" s="1318" t="s">
        <v>969</v>
      </c>
      <c r="P19" s="1312" t="s">
        <v>970</v>
      </c>
    </row>
    <row r="20" spans="1:17" ht="107.1" customHeight="1">
      <c r="A20" s="1325"/>
      <c r="B20" s="527" t="s">
        <v>971</v>
      </c>
      <c r="C20" s="528" t="s">
        <v>972</v>
      </c>
      <c r="D20" s="529">
        <v>2025</v>
      </c>
      <c r="E20" s="529">
        <v>2026</v>
      </c>
      <c r="F20" s="530">
        <f t="shared" si="0"/>
        <v>80000</v>
      </c>
      <c r="G20" s="530"/>
      <c r="H20" s="530">
        <v>0</v>
      </c>
      <c r="I20" s="530" t="s">
        <v>761</v>
      </c>
      <c r="J20" s="530"/>
      <c r="K20" s="532">
        <v>80000</v>
      </c>
      <c r="L20" s="530">
        <v>0</v>
      </c>
      <c r="M20" s="534" t="s">
        <v>973</v>
      </c>
      <c r="N20" s="534" t="s">
        <v>930</v>
      </c>
      <c r="O20" s="1311"/>
      <c r="P20" s="1312"/>
    </row>
    <row r="21" spans="1:17" ht="121.5" customHeight="1">
      <c r="A21" s="1309"/>
      <c r="B21" s="545" t="s">
        <v>974</v>
      </c>
      <c r="C21" s="540" t="s">
        <v>975</v>
      </c>
      <c r="D21" s="546">
        <v>2025</v>
      </c>
      <c r="E21" s="546">
        <v>2030</v>
      </c>
      <c r="F21" s="530">
        <f t="shared" si="0"/>
        <v>240000</v>
      </c>
      <c r="G21" s="547"/>
      <c r="H21" s="547">
        <v>200000</v>
      </c>
      <c r="I21" s="547" t="s">
        <v>761</v>
      </c>
      <c r="J21" s="547">
        <f>H21*(20/100)</f>
        <v>40000</v>
      </c>
      <c r="K21" s="547" t="s">
        <v>761</v>
      </c>
      <c r="L21" s="547">
        <v>0</v>
      </c>
      <c r="M21" s="548" t="s">
        <v>976</v>
      </c>
      <c r="N21" s="548" t="s">
        <v>977</v>
      </c>
      <c r="O21" s="1311"/>
      <c r="P21" s="1313"/>
      <c r="Q21" s="549"/>
    </row>
    <row r="22" spans="1:17" ht="24.75" customHeight="1">
      <c r="A22" s="550" t="s">
        <v>978</v>
      </c>
      <c r="B22" s="551"/>
      <c r="C22" s="552"/>
      <c r="D22" s="553"/>
      <c r="E22" s="553"/>
      <c r="F22" s="554">
        <f t="shared" ref="F22:L22" si="1">SUM(F6:F21)</f>
        <v>3119500</v>
      </c>
      <c r="G22" s="554">
        <f t="shared" si="1"/>
        <v>1440000</v>
      </c>
      <c r="H22" s="554">
        <f t="shared" si="1"/>
        <v>355000</v>
      </c>
      <c r="I22" s="554">
        <f t="shared" si="1"/>
        <v>20000</v>
      </c>
      <c r="J22" s="555">
        <f>SUM(J6:J21)</f>
        <v>74500</v>
      </c>
      <c r="K22" s="554">
        <f t="shared" si="1"/>
        <v>340000</v>
      </c>
      <c r="L22" s="554">
        <f t="shared" si="1"/>
        <v>890000</v>
      </c>
      <c r="M22" s="555"/>
      <c r="N22" s="556"/>
      <c r="O22" s="557"/>
      <c r="P22" s="542"/>
    </row>
    <row r="23" spans="1:17" ht="42.6" customHeight="1">
      <c r="A23" s="1314" t="s">
        <v>979</v>
      </c>
      <c r="B23" s="1314"/>
      <c r="C23" s="1314"/>
      <c r="D23" s="1314"/>
      <c r="E23" s="1314"/>
      <c r="F23" s="1314"/>
      <c r="G23" s="1314"/>
      <c r="H23" s="1314"/>
      <c r="I23" s="1314"/>
      <c r="J23" s="1314"/>
      <c r="K23" s="1314"/>
      <c r="L23" s="1314"/>
      <c r="M23" s="1314"/>
      <c r="N23" s="1314"/>
      <c r="O23" s="1314"/>
      <c r="P23" s="1314"/>
    </row>
    <row r="24" spans="1:17" ht="110.25">
      <c r="A24" s="1309" t="s">
        <v>980</v>
      </c>
      <c r="B24" s="558" t="s">
        <v>981</v>
      </c>
      <c r="C24" s="541" t="s">
        <v>982</v>
      </c>
      <c r="D24" s="559">
        <v>2025</v>
      </c>
      <c r="E24" s="559">
        <v>2027</v>
      </c>
      <c r="F24" s="560">
        <f>SUM(G24:L24)</f>
        <v>20000000</v>
      </c>
      <c r="G24" s="560"/>
      <c r="H24" s="561">
        <v>16000000</v>
      </c>
      <c r="I24" s="560">
        <v>4000000</v>
      </c>
      <c r="J24" s="562"/>
      <c r="K24" s="560">
        <v>0</v>
      </c>
      <c r="L24" s="559"/>
      <c r="M24" s="563" t="s">
        <v>983</v>
      </c>
      <c r="N24" s="563" t="s">
        <v>930</v>
      </c>
      <c r="O24" s="1326" t="s">
        <v>984</v>
      </c>
      <c r="P24" s="1317">
        <v>0.2</v>
      </c>
    </row>
    <row r="25" spans="1:17" ht="142.5" thickBot="1">
      <c r="A25" s="1315"/>
      <c r="B25" s="564" t="s">
        <v>985</v>
      </c>
      <c r="C25" s="541" t="s">
        <v>986</v>
      </c>
      <c r="D25" s="529">
        <v>2026</v>
      </c>
      <c r="E25" s="529">
        <v>2028</v>
      </c>
      <c r="F25" s="560">
        <f>SUM(G25:L25)</f>
        <v>450000</v>
      </c>
      <c r="G25" s="530"/>
      <c r="H25" s="565">
        <v>0</v>
      </c>
      <c r="I25" s="530">
        <v>0</v>
      </c>
      <c r="J25" s="530"/>
      <c r="K25" s="532">
        <v>450000</v>
      </c>
      <c r="L25" s="529"/>
      <c r="M25" s="534" t="s">
        <v>987</v>
      </c>
      <c r="N25" s="534" t="s">
        <v>988</v>
      </c>
      <c r="O25" s="1321"/>
      <c r="P25" s="1312"/>
    </row>
    <row r="26" spans="1:17" ht="144" customHeight="1">
      <c r="A26" s="1308" t="s">
        <v>989</v>
      </c>
      <c r="B26" s="538" t="s">
        <v>990</v>
      </c>
      <c r="C26" s="541" t="s">
        <v>991</v>
      </c>
      <c r="D26" s="529">
        <v>2025</v>
      </c>
      <c r="E26" s="529">
        <v>2027</v>
      </c>
      <c r="F26" s="560">
        <f>SUM(G26:L26)</f>
        <v>2100000</v>
      </c>
      <c r="G26" s="530"/>
      <c r="H26" s="566">
        <v>0</v>
      </c>
      <c r="I26" s="530">
        <v>0</v>
      </c>
      <c r="J26" s="530"/>
      <c r="K26" s="532">
        <v>2100000</v>
      </c>
      <c r="L26" s="529"/>
      <c r="M26" s="534" t="s">
        <v>992</v>
      </c>
      <c r="N26" s="534" t="s">
        <v>930</v>
      </c>
      <c r="O26" s="1321" t="s">
        <v>993</v>
      </c>
      <c r="P26" s="1319">
        <v>0.2</v>
      </c>
    </row>
    <row r="27" spans="1:17" ht="141.75">
      <c r="A27" s="1309"/>
      <c r="B27" s="545" t="s">
        <v>994</v>
      </c>
      <c r="C27" s="541" t="s">
        <v>995</v>
      </c>
      <c r="D27" s="529">
        <v>2025</v>
      </c>
      <c r="E27" s="529">
        <v>2027</v>
      </c>
      <c r="F27" s="560">
        <f>SUM(G27:L27)</f>
        <v>1960000</v>
      </c>
      <c r="G27" s="547"/>
      <c r="H27" s="567">
        <v>800000</v>
      </c>
      <c r="I27" s="547">
        <v>0</v>
      </c>
      <c r="J27" s="547">
        <f>H27*(20/100)</f>
        <v>160000</v>
      </c>
      <c r="K27" s="568">
        <v>1000000</v>
      </c>
      <c r="L27" s="529"/>
      <c r="M27" s="534" t="s">
        <v>996</v>
      </c>
      <c r="N27" s="534" t="s">
        <v>930</v>
      </c>
      <c r="O27" s="1321"/>
      <c r="P27" s="1319"/>
    </row>
    <row r="28" spans="1:17" ht="130.35" customHeight="1">
      <c r="A28" s="1309"/>
      <c r="B28" s="569" t="s">
        <v>997</v>
      </c>
      <c r="C28" s="570"/>
      <c r="D28" s="546">
        <v>2025</v>
      </c>
      <c r="E28" s="546">
        <v>2026</v>
      </c>
      <c r="F28" s="560">
        <f>SUM(G28:L28)</f>
        <v>240000</v>
      </c>
      <c r="G28" s="547"/>
      <c r="H28" s="571">
        <v>200000</v>
      </c>
      <c r="I28" s="547">
        <v>0</v>
      </c>
      <c r="J28" s="547">
        <f>H28*(20/100)</f>
        <v>40000</v>
      </c>
      <c r="K28" s="547">
        <v>0</v>
      </c>
      <c r="L28" s="546"/>
      <c r="M28" s="548" t="s">
        <v>998</v>
      </c>
      <c r="N28" s="548" t="s">
        <v>930</v>
      </c>
      <c r="O28" s="1322"/>
      <c r="P28" s="1320"/>
    </row>
    <row r="29" spans="1:17" ht="36" customHeight="1">
      <c r="A29" s="572" t="s">
        <v>999</v>
      </c>
      <c r="B29" s="573"/>
      <c r="C29" s="573"/>
      <c r="D29" s="574"/>
      <c r="E29" s="574"/>
      <c r="F29" s="575">
        <f>SUM(F24:F28)</f>
        <v>24750000</v>
      </c>
      <c r="G29" s="575">
        <f t="shared" ref="G29" si="2">SUM(G24:G28)</f>
        <v>0</v>
      </c>
      <c r="H29" s="575">
        <f>SUM(H24:H28)</f>
        <v>17000000</v>
      </c>
      <c r="I29" s="575">
        <f>SUM(K24:K28)</f>
        <v>3550000</v>
      </c>
      <c r="J29" s="576">
        <f>J28+J27+J24</f>
        <v>200000</v>
      </c>
      <c r="K29" s="575">
        <f>SUM(K24:K28)</f>
        <v>3550000</v>
      </c>
      <c r="L29" s="575">
        <f>SUM(L24:L28)</f>
        <v>0</v>
      </c>
      <c r="M29" s="577"/>
      <c r="N29" s="556"/>
      <c r="O29" s="578"/>
      <c r="P29" s="542"/>
    </row>
    <row r="30" spans="1:17" ht="36" customHeight="1">
      <c r="A30" s="1314" t="s">
        <v>1000</v>
      </c>
      <c r="B30" s="1314"/>
      <c r="C30" s="1314"/>
      <c r="D30" s="1314"/>
      <c r="E30" s="1314"/>
      <c r="F30" s="1314"/>
      <c r="G30" s="1314"/>
      <c r="H30" s="1314"/>
      <c r="I30" s="1314"/>
      <c r="J30" s="1314"/>
      <c r="K30" s="1314"/>
      <c r="L30" s="1314"/>
      <c r="M30" s="1314"/>
      <c r="N30" s="1314"/>
      <c r="O30" s="1314"/>
      <c r="P30" s="1314"/>
    </row>
    <row r="31" spans="1:17" ht="146.25" customHeight="1">
      <c r="A31" s="1309" t="s">
        <v>1001</v>
      </c>
      <c r="B31" s="579" t="s">
        <v>1002</v>
      </c>
      <c r="C31" s="580" t="s">
        <v>1003</v>
      </c>
      <c r="D31" s="581">
        <v>2025</v>
      </c>
      <c r="E31" s="581">
        <v>2030</v>
      </c>
      <c r="F31" s="560">
        <f t="shared" ref="F31:F36" si="3">SUM(G31:L31)</f>
        <v>2196000</v>
      </c>
      <c r="G31" s="582"/>
      <c r="H31" s="582">
        <v>0</v>
      </c>
      <c r="I31" s="582">
        <v>1830000</v>
      </c>
      <c r="J31" s="582">
        <f>I31*(20/100)</f>
        <v>366000</v>
      </c>
      <c r="K31" s="581">
        <v>0</v>
      </c>
      <c r="L31" s="581">
        <v>0</v>
      </c>
      <c r="M31" s="583" t="s">
        <v>1004</v>
      </c>
      <c r="N31" s="563" t="s">
        <v>1005</v>
      </c>
      <c r="O31" s="1311" t="s">
        <v>1006</v>
      </c>
      <c r="P31" s="1323">
        <v>0.01</v>
      </c>
    </row>
    <row r="32" spans="1:17" ht="100.35" customHeight="1">
      <c r="A32" s="1309"/>
      <c r="B32" s="584" t="s">
        <v>1007</v>
      </c>
      <c r="C32" s="528" t="s">
        <v>1008</v>
      </c>
      <c r="D32" s="546">
        <v>2025</v>
      </c>
      <c r="E32" s="546">
        <v>2030</v>
      </c>
      <c r="F32" s="560">
        <f t="shared" si="3"/>
        <v>0</v>
      </c>
      <c r="G32" s="547"/>
      <c r="H32" s="547"/>
      <c r="I32" s="547"/>
      <c r="J32" s="547"/>
      <c r="K32" s="546">
        <v>0</v>
      </c>
      <c r="L32" s="546">
        <v>0</v>
      </c>
      <c r="M32" s="548" t="s">
        <v>1009</v>
      </c>
      <c r="N32" s="534" t="s">
        <v>930</v>
      </c>
      <c r="O32" s="1311"/>
      <c r="P32" s="1319"/>
    </row>
    <row r="33" spans="1:17" ht="138" customHeight="1" thickBot="1">
      <c r="A33" s="1315"/>
      <c r="B33" s="545" t="s">
        <v>1010</v>
      </c>
      <c r="C33" s="528" t="s">
        <v>1011</v>
      </c>
      <c r="D33" s="546">
        <v>2025</v>
      </c>
      <c r="E33" s="546">
        <v>2030</v>
      </c>
      <c r="F33" s="560">
        <f t="shared" si="3"/>
        <v>3900000</v>
      </c>
      <c r="G33" s="530"/>
      <c r="H33" s="530">
        <v>1500000</v>
      </c>
      <c r="I33" s="530">
        <v>2000000</v>
      </c>
      <c r="J33" s="530">
        <f>I33*(20/100)</f>
        <v>400000</v>
      </c>
      <c r="K33" s="530">
        <v>0</v>
      </c>
      <c r="L33" s="530">
        <v>0</v>
      </c>
      <c r="M33" s="533" t="s">
        <v>1012</v>
      </c>
      <c r="N33" s="534" t="s">
        <v>930</v>
      </c>
      <c r="O33" s="1311"/>
      <c r="P33" s="1319"/>
      <c r="Q33" s="585"/>
    </row>
    <row r="34" spans="1:17" ht="125.1" customHeight="1">
      <c r="A34" s="1308" t="s">
        <v>1013</v>
      </c>
      <c r="B34" s="564" t="s">
        <v>1014</v>
      </c>
      <c r="C34" s="586" t="s">
        <v>1015</v>
      </c>
      <c r="D34" s="559">
        <v>2025</v>
      </c>
      <c r="E34" s="546">
        <v>2026</v>
      </c>
      <c r="F34" s="560">
        <f t="shared" si="3"/>
        <v>120000</v>
      </c>
      <c r="G34" s="560"/>
      <c r="H34" s="560">
        <v>80000</v>
      </c>
      <c r="I34" s="587">
        <v>0</v>
      </c>
      <c r="J34" s="587">
        <v>40000</v>
      </c>
      <c r="K34" s="587">
        <v>0</v>
      </c>
      <c r="L34" s="587">
        <v>0</v>
      </c>
      <c r="M34" s="563" t="s">
        <v>1016</v>
      </c>
      <c r="N34" s="539" t="s">
        <v>1017</v>
      </c>
      <c r="O34" s="1310" t="s">
        <v>1018</v>
      </c>
      <c r="P34" s="1312">
        <v>0.25</v>
      </c>
    </row>
    <row r="35" spans="1:17" ht="47.25">
      <c r="A35" s="1309"/>
      <c r="B35" s="564" t="s">
        <v>1019</v>
      </c>
      <c r="C35" s="528" t="s">
        <v>1020</v>
      </c>
      <c r="D35" s="529">
        <v>2025</v>
      </c>
      <c r="E35" s="546">
        <v>2030</v>
      </c>
      <c r="F35" s="560">
        <f t="shared" si="3"/>
        <v>208000</v>
      </c>
      <c r="G35" s="530"/>
      <c r="H35" s="530">
        <v>40000</v>
      </c>
      <c r="I35" s="530">
        <v>0</v>
      </c>
      <c r="J35" s="530">
        <f>H35*(20/100)</f>
        <v>8000</v>
      </c>
      <c r="K35" s="530">
        <v>0</v>
      </c>
      <c r="L35" s="530">
        <v>160000</v>
      </c>
      <c r="M35" s="588" t="s">
        <v>1021</v>
      </c>
      <c r="N35" s="534" t="s">
        <v>1022</v>
      </c>
      <c r="O35" s="1311"/>
      <c r="P35" s="1312"/>
    </row>
    <row r="36" spans="1:17" s="544" customFormat="1" ht="94.35" customHeight="1">
      <c r="A36" s="1309"/>
      <c r="B36" s="564" t="s">
        <v>1023</v>
      </c>
      <c r="C36" s="589" t="s">
        <v>1024</v>
      </c>
      <c r="D36" s="559">
        <v>2025</v>
      </c>
      <c r="E36" s="546">
        <v>2030</v>
      </c>
      <c r="F36" s="560">
        <f t="shared" si="3"/>
        <v>120000</v>
      </c>
      <c r="G36" s="530"/>
      <c r="H36" s="530">
        <v>100000</v>
      </c>
      <c r="I36" s="529">
        <v>0</v>
      </c>
      <c r="J36" s="529">
        <f>H36*(20/100)</f>
        <v>20000</v>
      </c>
      <c r="K36" s="529">
        <v>0</v>
      </c>
      <c r="L36" s="529">
        <v>0</v>
      </c>
      <c r="M36" s="534" t="s">
        <v>1025</v>
      </c>
      <c r="N36" s="402" t="s">
        <v>930</v>
      </c>
      <c r="O36" s="1311"/>
      <c r="P36" s="1312"/>
    </row>
    <row r="37" spans="1:17" s="599" customFormat="1" ht="45" customHeight="1">
      <c r="A37" s="1309"/>
      <c r="B37" s="590" t="s">
        <v>1026</v>
      </c>
      <c r="C37" s="591"/>
      <c r="D37" s="592">
        <v>2025</v>
      </c>
      <c r="E37" s="593">
        <v>2030</v>
      </c>
      <c r="F37" s="594" t="s">
        <v>746</v>
      </c>
      <c r="G37" s="594"/>
      <c r="H37" s="594"/>
      <c r="I37" s="595"/>
      <c r="J37" s="595"/>
      <c r="K37" s="595"/>
      <c r="L37" s="595"/>
      <c r="M37" s="596"/>
      <c r="N37" s="597"/>
      <c r="O37" s="1311"/>
      <c r="P37" s="1312"/>
      <c r="Q37" s="598"/>
    </row>
    <row r="38" spans="1:17" ht="89.25" customHeight="1">
      <c r="A38" s="1309"/>
      <c r="B38" s="564" t="s">
        <v>1027</v>
      </c>
      <c r="C38" s="528" t="s">
        <v>1028</v>
      </c>
      <c r="D38" s="529">
        <v>2025</v>
      </c>
      <c r="E38" s="546">
        <v>2030</v>
      </c>
      <c r="F38" s="560">
        <f>SUM(G38:L38)</f>
        <v>416000</v>
      </c>
      <c r="G38" s="530"/>
      <c r="H38" s="530">
        <v>80000</v>
      </c>
      <c r="I38" s="529">
        <v>0</v>
      </c>
      <c r="J38" s="529">
        <f>(H38*20/100)</f>
        <v>16000</v>
      </c>
      <c r="K38" s="529">
        <v>0</v>
      </c>
      <c r="L38" s="530">
        <v>320000</v>
      </c>
      <c r="M38" s="534" t="s">
        <v>1029</v>
      </c>
      <c r="N38" s="539" t="s">
        <v>1030</v>
      </c>
      <c r="O38" s="1311"/>
      <c r="P38" s="1312"/>
    </row>
    <row r="39" spans="1:17" ht="45" hidden="1" customHeight="1">
      <c r="A39" s="1309"/>
      <c r="B39" s="564" t="s">
        <v>1031</v>
      </c>
      <c r="C39" s="600" t="s">
        <v>1032</v>
      </c>
      <c r="D39" s="559">
        <v>2025</v>
      </c>
      <c r="E39" s="546">
        <v>2030</v>
      </c>
      <c r="F39" s="560">
        <f>SUM(G39:L39)</f>
        <v>0</v>
      </c>
      <c r="G39" s="530">
        <v>0</v>
      </c>
      <c r="H39" s="530">
        <v>0</v>
      </c>
      <c r="I39" s="529">
        <v>0</v>
      </c>
      <c r="J39" s="529"/>
      <c r="K39" s="529">
        <v>0</v>
      </c>
      <c r="L39" s="529">
        <v>0</v>
      </c>
      <c r="M39" s="534" t="s">
        <v>1033</v>
      </c>
      <c r="N39" s="601"/>
      <c r="O39" s="1311"/>
      <c r="P39" s="1312"/>
    </row>
    <row r="40" spans="1:17" ht="95.25" customHeight="1">
      <c r="A40" s="1309"/>
      <c r="B40" s="569" t="s">
        <v>1034</v>
      </c>
      <c r="C40" s="602" t="s">
        <v>1035</v>
      </c>
      <c r="D40" s="546">
        <v>2025</v>
      </c>
      <c r="E40" s="546">
        <v>2030</v>
      </c>
      <c r="F40" s="560">
        <f>SUM(G40:L40)</f>
        <v>12000000</v>
      </c>
      <c r="G40" s="546"/>
      <c r="H40" s="547">
        <v>10000000</v>
      </c>
      <c r="I40" s="546">
        <v>0</v>
      </c>
      <c r="J40" s="546">
        <f>H40*(20/100)</f>
        <v>2000000</v>
      </c>
      <c r="K40" s="546">
        <v>0</v>
      </c>
      <c r="L40" s="536"/>
      <c r="M40" s="548" t="s">
        <v>1036</v>
      </c>
      <c r="N40" s="539" t="s">
        <v>930</v>
      </c>
      <c r="O40" s="1311"/>
      <c r="P40" s="1313"/>
    </row>
    <row r="41" spans="1:17" ht="28.35" customHeight="1">
      <c r="A41" s="572" t="s">
        <v>1037</v>
      </c>
      <c r="B41" s="551"/>
      <c r="C41" s="573"/>
      <c r="D41" s="553"/>
      <c r="E41" s="553"/>
      <c r="F41" s="603">
        <f>SUM(F31:F40)</f>
        <v>18960000</v>
      </c>
      <c r="G41" s="603">
        <f t="shared" ref="G41:K41" si="4">SUM(G31:G40)</f>
        <v>0</v>
      </c>
      <c r="H41" s="603">
        <f>SUM(H31:H40)</f>
        <v>11800000</v>
      </c>
      <c r="I41" s="603">
        <f>SUM(I31:I40)</f>
        <v>3830000</v>
      </c>
      <c r="J41" s="604">
        <f>SUM(J31:J40)</f>
        <v>2850000</v>
      </c>
      <c r="K41" s="603">
        <f t="shared" si="4"/>
        <v>0</v>
      </c>
      <c r="L41" s="603">
        <f>SUM(L31:L40)</f>
        <v>480000</v>
      </c>
      <c r="M41" s="604"/>
      <c r="N41" s="556"/>
      <c r="O41" s="605"/>
      <c r="P41" s="542"/>
    </row>
    <row r="42" spans="1:17" ht="36" customHeight="1">
      <c r="A42" s="1314" t="s">
        <v>1038</v>
      </c>
      <c r="B42" s="1314"/>
      <c r="C42" s="1314"/>
      <c r="D42" s="1314"/>
      <c r="E42" s="1314"/>
      <c r="F42" s="1314"/>
      <c r="G42" s="1314"/>
      <c r="H42" s="1314"/>
      <c r="I42" s="1314"/>
      <c r="J42" s="1314"/>
      <c r="K42" s="1314"/>
      <c r="L42" s="1314"/>
      <c r="M42" s="1314"/>
      <c r="N42" s="1314"/>
      <c r="O42" s="1314"/>
      <c r="P42" s="1314"/>
    </row>
    <row r="43" spans="1:17" ht="127.5" customHeight="1">
      <c r="A43" s="1309" t="s">
        <v>1039</v>
      </c>
      <c r="B43" s="606" t="s">
        <v>1040</v>
      </c>
      <c r="C43" s="541" t="s">
        <v>1041</v>
      </c>
      <c r="D43" s="559">
        <v>2026</v>
      </c>
      <c r="E43" s="559">
        <v>2028</v>
      </c>
      <c r="F43" s="560">
        <f t="shared" ref="F43:F53" si="5">G43+H43+I43+K43+L43</f>
        <v>2521000</v>
      </c>
      <c r="G43" s="560"/>
      <c r="H43" s="560">
        <v>0</v>
      </c>
      <c r="I43" s="560">
        <v>0</v>
      </c>
      <c r="J43" s="560"/>
      <c r="K43" s="607">
        <v>2521000</v>
      </c>
      <c r="L43" s="560">
        <v>0</v>
      </c>
      <c r="M43" s="608" t="s">
        <v>1042</v>
      </c>
      <c r="N43" s="563" t="s">
        <v>1043</v>
      </c>
      <c r="O43" s="1311" t="s">
        <v>1044</v>
      </c>
      <c r="P43" s="1317">
        <v>0.5</v>
      </c>
    </row>
    <row r="44" spans="1:17" ht="63">
      <c r="A44" s="1309"/>
      <c r="B44" s="564" t="s">
        <v>1045</v>
      </c>
      <c r="C44" s="528" t="s">
        <v>1046</v>
      </c>
      <c r="D44" s="529">
        <v>2025</v>
      </c>
      <c r="E44" s="529">
        <v>2030</v>
      </c>
      <c r="F44" s="560">
        <f t="shared" si="5"/>
        <v>1000000</v>
      </c>
      <c r="G44" s="530"/>
      <c r="H44" s="530">
        <v>0</v>
      </c>
      <c r="I44" s="530">
        <v>0</v>
      </c>
      <c r="J44" s="530"/>
      <c r="K44" s="530">
        <v>0</v>
      </c>
      <c r="L44" s="530">
        <v>1000000</v>
      </c>
      <c r="M44" s="533" t="s">
        <v>1047</v>
      </c>
      <c r="N44" s="534" t="s">
        <v>1048</v>
      </c>
      <c r="O44" s="1311"/>
      <c r="P44" s="1312"/>
    </row>
    <row r="45" spans="1:17" ht="47.25">
      <c r="A45" s="1309"/>
      <c r="B45" s="564" t="s">
        <v>1049</v>
      </c>
      <c r="C45" s="543" t="s">
        <v>1050</v>
      </c>
      <c r="D45" s="529">
        <v>2026</v>
      </c>
      <c r="E45" s="529">
        <v>2030</v>
      </c>
      <c r="F45" s="560">
        <f t="shared" si="5"/>
        <v>600000</v>
      </c>
      <c r="G45" s="530"/>
      <c r="H45" s="530">
        <v>200000</v>
      </c>
      <c r="I45" s="530"/>
      <c r="J45" s="530"/>
      <c r="K45" s="532">
        <v>400000</v>
      </c>
      <c r="L45" s="530">
        <v>0</v>
      </c>
      <c r="M45" s="533" t="s">
        <v>1051</v>
      </c>
      <c r="N45" s="534" t="s">
        <v>930</v>
      </c>
      <c r="O45" s="1311"/>
      <c r="P45" s="1312"/>
    </row>
    <row r="46" spans="1:17" ht="63.75" thickBot="1">
      <c r="A46" s="1315"/>
      <c r="B46" s="564" t="s">
        <v>1052</v>
      </c>
      <c r="C46" s="527" t="s">
        <v>1053</v>
      </c>
      <c r="D46" s="529">
        <v>2025</v>
      </c>
      <c r="E46" s="529">
        <v>2030</v>
      </c>
      <c r="F46" s="560">
        <f t="shared" si="5"/>
        <v>1300000</v>
      </c>
      <c r="G46" s="609"/>
      <c r="H46" s="609">
        <v>0</v>
      </c>
      <c r="I46" s="609">
        <v>0</v>
      </c>
      <c r="J46" s="609"/>
      <c r="K46" s="530">
        <v>0</v>
      </c>
      <c r="L46" s="609">
        <v>1300000</v>
      </c>
      <c r="M46" s="534" t="s">
        <v>1054</v>
      </c>
      <c r="N46" s="539" t="s">
        <v>930</v>
      </c>
      <c r="O46" s="1316"/>
      <c r="P46" s="1312"/>
    </row>
    <row r="47" spans="1:17" ht="134.1" customHeight="1">
      <c r="A47" s="1308" t="s">
        <v>1055</v>
      </c>
      <c r="B47" s="564" t="s">
        <v>1056</v>
      </c>
      <c r="C47" s="610" t="s">
        <v>1057</v>
      </c>
      <c r="D47" s="529">
        <v>2025</v>
      </c>
      <c r="E47" s="529">
        <v>2027</v>
      </c>
      <c r="F47" s="560">
        <f t="shared" si="5"/>
        <v>180000</v>
      </c>
      <c r="G47" s="530"/>
      <c r="H47" s="530">
        <v>180000</v>
      </c>
      <c r="I47" s="530">
        <v>0</v>
      </c>
      <c r="J47" s="530">
        <f>H47*(20/100)</f>
        <v>36000</v>
      </c>
      <c r="K47" s="530">
        <v>0</v>
      </c>
      <c r="L47" s="530">
        <v>0</v>
      </c>
      <c r="M47" s="533" t="s">
        <v>1058</v>
      </c>
      <c r="N47" s="534" t="s">
        <v>1059</v>
      </c>
      <c r="O47" s="1318" t="s">
        <v>1060</v>
      </c>
      <c r="P47" s="1319">
        <v>0.2</v>
      </c>
    </row>
    <row r="48" spans="1:17" s="612" customFormat="1" ht="94.5">
      <c r="A48" s="1309"/>
      <c r="B48" s="564" t="s">
        <v>1061</v>
      </c>
      <c r="C48" s="610" t="s">
        <v>1062</v>
      </c>
      <c r="D48" s="529">
        <v>2026</v>
      </c>
      <c r="E48" s="529">
        <v>2028</v>
      </c>
      <c r="F48" s="560">
        <f t="shared" si="5"/>
        <v>70000</v>
      </c>
      <c r="G48" s="611"/>
      <c r="H48" s="611">
        <v>0</v>
      </c>
      <c r="I48" s="611">
        <v>50000</v>
      </c>
      <c r="J48" s="611"/>
      <c r="K48" s="611">
        <v>0</v>
      </c>
      <c r="L48" s="530">
        <v>20000</v>
      </c>
      <c r="M48" s="534" t="s">
        <v>1063</v>
      </c>
      <c r="N48" s="534" t="s">
        <v>1064</v>
      </c>
      <c r="O48" s="1311"/>
      <c r="P48" s="1319"/>
    </row>
    <row r="49" spans="1:16" ht="118.5" customHeight="1">
      <c r="A49" s="1309"/>
      <c r="B49" s="564" t="s">
        <v>1065</v>
      </c>
      <c r="C49" s="610" t="s">
        <v>1066</v>
      </c>
      <c r="D49" s="529">
        <v>2025</v>
      </c>
      <c r="E49" s="529">
        <v>2030</v>
      </c>
      <c r="F49" s="560">
        <f t="shared" si="5"/>
        <v>3000000</v>
      </c>
      <c r="G49" s="530"/>
      <c r="H49" s="530">
        <v>3000000</v>
      </c>
      <c r="I49" s="530">
        <v>0</v>
      </c>
      <c r="J49" s="530">
        <f>H49*(20/100)</f>
        <v>600000</v>
      </c>
      <c r="K49" s="530">
        <v>0</v>
      </c>
      <c r="L49" s="530">
        <v>0</v>
      </c>
      <c r="M49" s="533" t="s">
        <v>1067</v>
      </c>
      <c r="N49" s="534" t="s">
        <v>1068</v>
      </c>
      <c r="O49" s="1311"/>
      <c r="P49" s="1319"/>
    </row>
    <row r="50" spans="1:16" s="612" customFormat="1" ht="84" customHeight="1">
      <c r="A50" s="1309"/>
      <c r="B50" s="564" t="s">
        <v>1069</v>
      </c>
      <c r="C50" s="610" t="s">
        <v>1070</v>
      </c>
      <c r="D50" s="529">
        <v>2025</v>
      </c>
      <c r="E50" s="529">
        <v>2030</v>
      </c>
      <c r="F50" s="560">
        <f t="shared" si="5"/>
        <v>180000</v>
      </c>
      <c r="G50" s="611"/>
      <c r="H50" s="611">
        <v>180000</v>
      </c>
      <c r="I50" s="611">
        <v>0</v>
      </c>
      <c r="J50" s="611">
        <f>H50*(20/100)</f>
        <v>36000</v>
      </c>
      <c r="K50" s="611">
        <v>0</v>
      </c>
      <c r="L50" s="530"/>
      <c r="M50" s="533" t="s">
        <v>1071</v>
      </c>
      <c r="N50" s="534" t="s">
        <v>1072</v>
      </c>
      <c r="O50" s="1311"/>
      <c r="P50" s="1319"/>
    </row>
    <row r="51" spans="1:16" ht="128.85" customHeight="1">
      <c r="A51" s="1309"/>
      <c r="B51" s="564" t="s">
        <v>1073</v>
      </c>
      <c r="C51" s="610" t="s">
        <v>1074</v>
      </c>
      <c r="D51" s="529">
        <v>2025</v>
      </c>
      <c r="E51" s="529">
        <v>2027</v>
      </c>
      <c r="F51" s="560">
        <f t="shared" si="5"/>
        <v>87500</v>
      </c>
      <c r="G51" s="530"/>
      <c r="H51" s="530">
        <f>3500*5*5</f>
        <v>87500</v>
      </c>
      <c r="I51" s="530">
        <v>0</v>
      </c>
      <c r="J51" s="530">
        <f>H51*(20/100)</f>
        <v>17500</v>
      </c>
      <c r="K51" s="530">
        <v>0</v>
      </c>
      <c r="L51" s="530">
        <v>0</v>
      </c>
      <c r="M51" s="533" t="s">
        <v>1075</v>
      </c>
      <c r="N51" s="534" t="s">
        <v>1076</v>
      </c>
      <c r="O51" s="1311"/>
      <c r="P51" s="1319"/>
    </row>
    <row r="52" spans="1:16" ht="110.85" customHeight="1">
      <c r="A52" s="1309"/>
      <c r="B52" s="564" t="s">
        <v>1077</v>
      </c>
      <c r="C52" s="610" t="s">
        <v>1078</v>
      </c>
      <c r="D52" s="529">
        <v>2025</v>
      </c>
      <c r="E52" s="529">
        <v>2030</v>
      </c>
      <c r="F52" s="560">
        <f t="shared" si="5"/>
        <v>300000</v>
      </c>
      <c r="G52" s="530"/>
      <c r="H52" s="530">
        <f>3*5*20000</f>
        <v>300000</v>
      </c>
      <c r="I52" s="530">
        <v>0</v>
      </c>
      <c r="J52" s="530">
        <f>H52*(20/100)</f>
        <v>60000</v>
      </c>
      <c r="K52" s="530">
        <v>0</v>
      </c>
      <c r="L52" s="530">
        <v>0</v>
      </c>
      <c r="M52" s="533" t="s">
        <v>1079</v>
      </c>
      <c r="N52" s="534" t="s">
        <v>1080</v>
      </c>
      <c r="O52" s="1311"/>
      <c r="P52" s="1319"/>
    </row>
    <row r="53" spans="1:16" s="612" customFormat="1" ht="107.1" customHeight="1">
      <c r="A53" s="1309"/>
      <c r="B53" s="569" t="s">
        <v>1081</v>
      </c>
      <c r="C53" s="589" t="s">
        <v>1082</v>
      </c>
      <c r="D53" s="546">
        <v>2026</v>
      </c>
      <c r="E53" s="546">
        <v>2028</v>
      </c>
      <c r="F53" s="560">
        <f t="shared" si="5"/>
        <v>50000</v>
      </c>
      <c r="G53" s="613"/>
      <c r="H53" s="613">
        <v>0</v>
      </c>
      <c r="I53" s="613">
        <v>0</v>
      </c>
      <c r="J53" s="613"/>
      <c r="K53" s="613">
        <v>0</v>
      </c>
      <c r="L53" s="547">
        <v>50000</v>
      </c>
      <c r="M53" s="614" t="s">
        <v>1083</v>
      </c>
      <c r="N53" s="548" t="s">
        <v>1084</v>
      </c>
      <c r="O53" s="1311"/>
      <c r="P53" s="1320"/>
    </row>
    <row r="54" spans="1:16" ht="33.6" customHeight="1">
      <c r="A54" s="615" t="s">
        <v>1085</v>
      </c>
      <c r="B54" s="616"/>
      <c r="C54" s="617"/>
      <c r="D54" s="574"/>
      <c r="E54" s="574"/>
      <c r="F54" s="603">
        <f>SUM(F43:F53)</f>
        <v>9288500</v>
      </c>
      <c r="G54" s="603">
        <f t="shared" ref="G54:L54" si="6">SUM(G43:G53)</f>
        <v>0</v>
      </c>
      <c r="H54" s="603">
        <f t="shared" si="6"/>
        <v>3947500</v>
      </c>
      <c r="I54" s="603">
        <f t="shared" si="6"/>
        <v>50000</v>
      </c>
      <c r="J54" s="604">
        <f>SUM(J43:J53)</f>
        <v>749500</v>
      </c>
      <c r="K54" s="603">
        <f t="shared" si="6"/>
        <v>2921000</v>
      </c>
      <c r="L54" s="603">
        <f t="shared" si="6"/>
        <v>2370000</v>
      </c>
      <c r="M54" s="604"/>
      <c r="N54" s="618"/>
      <c r="O54" s="619"/>
      <c r="P54" s="619"/>
    </row>
    <row r="55" spans="1:16" ht="33.6" customHeight="1">
      <c r="A55" s="620" t="s">
        <v>404</v>
      </c>
      <c r="B55" s="617"/>
      <c r="C55" s="557"/>
      <c r="D55" s="553"/>
      <c r="E55" s="553"/>
      <c r="F55" s="603">
        <f t="shared" ref="F55" si="7">F54+F41+F29+F22</f>
        <v>56118000</v>
      </c>
      <c r="G55" s="603">
        <f>G54+G41+G29+G22</f>
        <v>1440000</v>
      </c>
      <c r="H55" s="603">
        <f>H54+H41+H29+H22</f>
        <v>33102500</v>
      </c>
      <c r="I55" s="603">
        <f t="shared" ref="I55:L55" si="8">I54+I41+I29+I22</f>
        <v>7450000</v>
      </c>
      <c r="J55" s="621">
        <f>J54+J41+J29+J22</f>
        <v>3874000</v>
      </c>
      <c r="K55" s="603">
        <f t="shared" si="8"/>
        <v>6811000</v>
      </c>
      <c r="L55" s="603">
        <f t="shared" si="8"/>
        <v>3740000</v>
      </c>
      <c r="M55" s="604"/>
      <c r="N55" s="622"/>
      <c r="O55" s="623"/>
      <c r="P55" s="623"/>
    </row>
    <row r="56" spans="1:16">
      <c r="A56" s="624"/>
      <c r="B56" s="625"/>
      <c r="C56" s="626"/>
      <c r="D56" s="627"/>
      <c r="E56" s="627"/>
      <c r="F56" s="624"/>
      <c r="G56" s="624"/>
      <c r="H56" s="624"/>
      <c r="I56" s="624"/>
      <c r="J56" s="628">
        <f>J54+J41+J29+J22</f>
        <v>3874000</v>
      </c>
      <c r="K56" s="624"/>
      <c r="L56" s="624"/>
      <c r="M56" s="624"/>
      <c r="N56" s="629"/>
      <c r="O56" s="630"/>
      <c r="P56" s="624"/>
    </row>
    <row r="57" spans="1:16" ht="59.1" customHeight="1">
      <c r="A57" s="1154" t="s">
        <v>908</v>
      </c>
      <c r="B57" s="1155"/>
      <c r="C57" s="1155"/>
      <c r="D57" s="1155"/>
      <c r="E57" s="1155"/>
      <c r="F57" s="1155"/>
      <c r="G57" s="1155"/>
      <c r="H57" s="1155"/>
      <c r="I57" s="1155"/>
      <c r="J57" s="1155"/>
      <c r="K57" s="1155"/>
      <c r="L57" s="1155"/>
      <c r="M57" s="624"/>
      <c r="N57" s="631">
        <f>F55-N55</f>
        <v>56118000</v>
      </c>
      <c r="O57" s="630"/>
      <c r="P57" s="624"/>
    </row>
    <row r="58" spans="1:16">
      <c r="A58" s="519" t="s">
        <v>1086</v>
      </c>
      <c r="B58" s="625"/>
      <c r="C58" s="626"/>
      <c r="D58" s="627"/>
      <c r="E58" s="627"/>
      <c r="F58" s="624"/>
      <c r="G58" s="624"/>
      <c r="H58" s="624"/>
      <c r="I58" s="624"/>
      <c r="J58" s="624"/>
      <c r="K58" s="624"/>
      <c r="L58" s="624"/>
      <c r="M58" s="624"/>
      <c r="N58" s="629"/>
      <c r="O58" s="630"/>
      <c r="P58" s="624"/>
    </row>
    <row r="59" spans="1:16">
      <c r="A59" s="624"/>
      <c r="B59" s="625"/>
      <c r="C59" s="632"/>
      <c r="D59" s="627"/>
      <c r="E59" s="627"/>
      <c r="F59" s="624"/>
      <c r="G59" s="624"/>
      <c r="H59" s="624"/>
      <c r="I59" s="624"/>
      <c r="J59" s="624"/>
      <c r="K59" s="624"/>
      <c r="L59" s="624"/>
      <c r="M59" s="624"/>
      <c r="N59" s="629"/>
      <c r="O59" s="630"/>
      <c r="P59" s="624"/>
    </row>
    <row r="60" spans="1:16">
      <c r="A60" s="624"/>
      <c r="B60" s="625"/>
      <c r="C60" s="633"/>
      <c r="D60" s="627"/>
      <c r="E60" s="627"/>
      <c r="F60" s="624"/>
      <c r="G60" s="624"/>
      <c r="H60" s="624"/>
      <c r="I60" s="624"/>
      <c r="J60" s="624"/>
      <c r="K60" s="624"/>
      <c r="L60" s="624"/>
      <c r="M60" s="624"/>
      <c r="N60" s="629"/>
      <c r="O60" s="630"/>
      <c r="P60" s="624"/>
    </row>
    <row r="61" spans="1:16">
      <c r="A61" s="624"/>
      <c r="B61" s="625"/>
      <c r="C61" s="633"/>
      <c r="D61" s="627"/>
      <c r="E61" s="627"/>
      <c r="F61" s="624"/>
      <c r="G61" s="624"/>
      <c r="H61" s="624"/>
      <c r="I61" s="624"/>
      <c r="J61" s="624"/>
      <c r="K61" s="624"/>
      <c r="L61" s="624"/>
      <c r="M61" s="624"/>
      <c r="N61" s="629"/>
      <c r="O61" s="630"/>
      <c r="P61" s="624"/>
    </row>
    <row r="65" spans="3:3">
      <c r="C65" s="634"/>
    </row>
    <row r="66" spans="3:3">
      <c r="C66" s="636"/>
    </row>
  </sheetData>
  <mergeCells count="50">
    <mergeCell ref="A1:P2"/>
    <mergeCell ref="A3:A4"/>
    <mergeCell ref="B3:B4"/>
    <mergeCell ref="C3:C4"/>
    <mergeCell ref="D3:D4"/>
    <mergeCell ref="E3:E4"/>
    <mergeCell ref="F3:F4"/>
    <mergeCell ref="G3:L3"/>
    <mergeCell ref="M3:M4"/>
    <mergeCell ref="N3:N4"/>
    <mergeCell ref="O3:O4"/>
    <mergeCell ref="P3:P4"/>
    <mergeCell ref="A5:P5"/>
    <mergeCell ref="A6:A8"/>
    <mergeCell ref="O6:O8"/>
    <mergeCell ref="P6:P8"/>
    <mergeCell ref="A9:A12"/>
    <mergeCell ref="O9:O12"/>
    <mergeCell ref="P9:P12"/>
    <mergeCell ref="A13:A15"/>
    <mergeCell ref="O13:O15"/>
    <mergeCell ref="P13:P15"/>
    <mergeCell ref="A16:A18"/>
    <mergeCell ref="O16:O18"/>
    <mergeCell ref="P16:P18"/>
    <mergeCell ref="A19:A21"/>
    <mergeCell ref="O19:O21"/>
    <mergeCell ref="P19:P21"/>
    <mergeCell ref="A23:P23"/>
    <mergeCell ref="A24:A25"/>
    <mergeCell ref="O24:O25"/>
    <mergeCell ref="P24:P25"/>
    <mergeCell ref="A26:A28"/>
    <mergeCell ref="O26:O28"/>
    <mergeCell ref="P26:P28"/>
    <mergeCell ref="A30:P30"/>
    <mergeCell ref="A31:A33"/>
    <mergeCell ref="O31:O33"/>
    <mergeCell ref="P31:P33"/>
    <mergeCell ref="A34:A40"/>
    <mergeCell ref="O34:O40"/>
    <mergeCell ref="P34:P40"/>
    <mergeCell ref="A57:L57"/>
    <mergeCell ref="A42:P42"/>
    <mergeCell ref="A43:A46"/>
    <mergeCell ref="O43:O46"/>
    <mergeCell ref="P43:P46"/>
    <mergeCell ref="A47:A53"/>
    <mergeCell ref="O47:O53"/>
    <mergeCell ref="P47:P53"/>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CI30"/>
  <sheetViews>
    <sheetView zoomScale="60" zoomScaleNormal="60" workbookViewId="0">
      <selection activeCell="M89" sqref="M89"/>
    </sheetView>
  </sheetViews>
  <sheetFormatPr defaultColWidth="8.85546875" defaultRowHeight="12.75"/>
  <cols>
    <col min="1" max="1" width="22.85546875" style="640" customWidth="1"/>
    <col min="2" max="2" width="46.42578125" style="698" customWidth="1"/>
    <col min="3" max="3" width="21.140625" style="698" customWidth="1"/>
    <col min="4" max="4" width="13.42578125" style="640" customWidth="1"/>
    <col min="5" max="5" width="14.42578125" style="640" customWidth="1"/>
    <col min="6" max="6" width="14" style="640" customWidth="1"/>
    <col min="7" max="7" width="15.42578125" style="640" customWidth="1"/>
    <col min="8" max="8" width="15.140625" style="699" customWidth="1"/>
    <col min="9" max="9" width="9.42578125" style="640" bestFit="1" customWidth="1"/>
    <col min="10" max="10" width="12.42578125" style="640" customWidth="1"/>
    <col min="11" max="11" width="9.42578125" style="640" bestFit="1" customWidth="1"/>
    <col min="12" max="12" width="13" style="640" customWidth="1"/>
    <col min="13" max="13" width="17" style="640" customWidth="1"/>
    <col min="14" max="14" width="14" style="640" customWidth="1"/>
    <col min="15" max="15" width="27.140625" style="640" customWidth="1"/>
    <col min="16" max="16" width="22" style="640" customWidth="1"/>
    <col min="17" max="17" width="18" style="640" hidden="1" customWidth="1"/>
    <col min="18" max="18" width="25" style="640" hidden="1" customWidth="1"/>
    <col min="19" max="19" width="17.42578125" style="641" hidden="1" customWidth="1"/>
    <col min="20" max="51" width="8.85546875" style="642"/>
    <col min="52" max="16384" width="8.85546875" style="640"/>
  </cols>
  <sheetData>
    <row r="1" spans="1:16311" s="523" customFormat="1" ht="18.75">
      <c r="A1" s="1333" t="s">
        <v>1087</v>
      </c>
      <c r="B1" s="1334"/>
      <c r="C1" s="1334"/>
      <c r="D1" s="1334"/>
      <c r="E1" s="1334"/>
      <c r="F1" s="1334"/>
      <c r="G1" s="1334"/>
      <c r="H1" s="1334"/>
      <c r="I1" s="1334"/>
      <c r="J1" s="1334"/>
      <c r="K1" s="1334"/>
      <c r="L1" s="1334"/>
      <c r="M1" s="1334"/>
      <c r="N1" s="1334"/>
      <c r="O1" s="1334"/>
      <c r="P1" s="1334"/>
      <c r="Q1" s="521"/>
      <c r="R1" s="521"/>
      <c r="S1" s="521"/>
      <c r="T1" s="521"/>
      <c r="U1" s="521"/>
      <c r="V1" s="521"/>
      <c r="W1" s="521"/>
      <c r="X1" s="521"/>
      <c r="Y1" s="521"/>
      <c r="Z1" s="521"/>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2"/>
      <c r="BJ1" s="522"/>
      <c r="BK1" s="522"/>
      <c r="BL1" s="522"/>
      <c r="BM1" s="522"/>
      <c r="BN1" s="522"/>
      <c r="BO1" s="522"/>
      <c r="BP1" s="522"/>
      <c r="BQ1" s="522"/>
      <c r="BR1" s="522"/>
      <c r="BS1" s="522"/>
      <c r="BT1" s="522"/>
      <c r="BU1" s="522"/>
      <c r="BV1" s="522"/>
      <c r="BW1" s="522"/>
      <c r="BX1" s="522"/>
      <c r="BY1" s="522"/>
      <c r="BZ1" s="522"/>
      <c r="CA1" s="522"/>
      <c r="CB1" s="522"/>
      <c r="CC1" s="522"/>
      <c r="CD1" s="522"/>
      <c r="CE1" s="522"/>
      <c r="CF1" s="522"/>
      <c r="CG1" s="522"/>
      <c r="CH1" s="522"/>
      <c r="CI1" s="522"/>
      <c r="CJ1" s="522"/>
      <c r="CK1" s="522"/>
      <c r="CL1" s="522"/>
      <c r="CM1" s="522"/>
      <c r="CN1" s="522"/>
      <c r="CO1" s="522"/>
      <c r="CP1" s="522"/>
      <c r="CQ1" s="522"/>
      <c r="CR1" s="522"/>
      <c r="CS1" s="522"/>
      <c r="CT1" s="522"/>
      <c r="CU1" s="522"/>
      <c r="CV1" s="522"/>
      <c r="CW1" s="522"/>
      <c r="CX1" s="522"/>
      <c r="CY1" s="522"/>
      <c r="CZ1" s="522"/>
      <c r="DA1" s="522"/>
      <c r="DB1" s="522"/>
      <c r="DC1" s="522"/>
      <c r="DD1" s="522"/>
      <c r="DE1" s="522"/>
      <c r="DF1" s="522"/>
    </row>
    <row r="2" spans="1:16311" s="523" customFormat="1" ht="19.5" thickBot="1">
      <c r="A2" s="1335"/>
      <c r="B2" s="1336"/>
      <c r="C2" s="1336"/>
      <c r="D2" s="1336"/>
      <c r="E2" s="1336"/>
      <c r="F2" s="1336"/>
      <c r="G2" s="1336"/>
      <c r="H2" s="1336"/>
      <c r="I2" s="1336"/>
      <c r="J2" s="1336"/>
      <c r="K2" s="1336"/>
      <c r="L2" s="1336"/>
      <c r="M2" s="1336"/>
      <c r="N2" s="1336"/>
      <c r="O2" s="1336"/>
      <c r="P2" s="1336"/>
      <c r="Q2" s="521"/>
      <c r="R2" s="521"/>
      <c r="S2" s="521"/>
      <c r="T2" s="521"/>
      <c r="U2" s="521"/>
      <c r="V2" s="521"/>
      <c r="W2" s="521"/>
      <c r="X2" s="521"/>
      <c r="Y2" s="521"/>
      <c r="Z2" s="521"/>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c r="BG2" s="522"/>
      <c r="BH2" s="522"/>
      <c r="BI2" s="522"/>
      <c r="BJ2" s="522"/>
      <c r="BK2" s="522"/>
      <c r="BL2" s="522"/>
      <c r="BM2" s="522"/>
      <c r="BN2" s="522"/>
      <c r="BO2" s="522"/>
      <c r="BP2" s="522"/>
      <c r="BQ2" s="522"/>
      <c r="BR2" s="522"/>
      <c r="BS2" s="522"/>
      <c r="BT2" s="522"/>
      <c r="BU2" s="522"/>
      <c r="BV2" s="522"/>
      <c r="BW2" s="522"/>
      <c r="BX2" s="522"/>
      <c r="BY2" s="522"/>
      <c r="BZ2" s="522"/>
      <c r="CA2" s="522"/>
      <c r="CB2" s="522"/>
      <c r="CC2" s="522"/>
      <c r="CD2" s="522"/>
      <c r="CE2" s="522"/>
      <c r="CF2" s="522"/>
      <c r="CG2" s="522"/>
      <c r="CH2" s="522"/>
      <c r="CI2" s="522"/>
      <c r="CJ2" s="522"/>
      <c r="CK2" s="522"/>
      <c r="CL2" s="522"/>
      <c r="CM2" s="522"/>
      <c r="CN2" s="522"/>
      <c r="CO2" s="522"/>
      <c r="CP2" s="522"/>
      <c r="CQ2" s="522"/>
      <c r="CR2" s="522"/>
      <c r="CS2" s="522"/>
      <c r="CT2" s="522"/>
      <c r="CU2" s="522"/>
      <c r="CV2" s="522"/>
      <c r="CW2" s="522"/>
      <c r="CX2" s="522"/>
      <c r="CY2" s="522"/>
      <c r="CZ2" s="522"/>
      <c r="DA2" s="522"/>
      <c r="DB2" s="522"/>
      <c r="DC2" s="522"/>
      <c r="DD2" s="522"/>
      <c r="DE2" s="522"/>
      <c r="DF2" s="522"/>
    </row>
    <row r="3" spans="1:16311" ht="41.25" customHeight="1">
      <c r="A3" s="1395" t="s">
        <v>1088</v>
      </c>
      <c r="B3" s="1385" t="s">
        <v>81</v>
      </c>
      <c r="C3" s="1385" t="s">
        <v>1089</v>
      </c>
      <c r="D3" s="1385" t="s">
        <v>83</v>
      </c>
      <c r="E3" s="1385" t="s">
        <v>84</v>
      </c>
      <c r="F3" s="1385" t="s">
        <v>408</v>
      </c>
      <c r="G3" s="1397" t="s">
        <v>409</v>
      </c>
      <c r="H3" s="1398"/>
      <c r="I3" s="1398"/>
      <c r="J3" s="1398"/>
      <c r="K3" s="1398"/>
      <c r="L3" s="1399"/>
      <c r="M3" s="1385" t="s">
        <v>669</v>
      </c>
      <c r="N3" s="1385" t="s">
        <v>670</v>
      </c>
      <c r="O3" s="1385" t="s">
        <v>1090</v>
      </c>
      <c r="P3" s="1387" t="s">
        <v>414</v>
      </c>
      <c r="Q3" s="1389" t="s">
        <v>1091</v>
      </c>
    </row>
    <row r="4" spans="1:16311" s="5" customFormat="1" ht="150">
      <c r="A4" s="1396"/>
      <c r="B4" s="1386"/>
      <c r="C4" s="1386"/>
      <c r="D4" s="1386"/>
      <c r="E4" s="1386"/>
      <c r="F4" s="1386"/>
      <c r="G4" s="8" t="s">
        <v>410</v>
      </c>
      <c r="H4" s="8" t="s">
        <v>87</v>
      </c>
      <c r="I4" s="8" t="s">
        <v>88</v>
      </c>
      <c r="J4" s="8" t="s">
        <v>89</v>
      </c>
      <c r="K4" s="8" t="s">
        <v>90</v>
      </c>
      <c r="L4" s="8" t="s">
        <v>91</v>
      </c>
      <c r="M4" s="1386"/>
      <c r="N4" s="1386"/>
      <c r="O4" s="1386"/>
      <c r="P4" s="1388"/>
      <c r="Q4" s="1390"/>
      <c r="R4" s="640" t="s">
        <v>1092</v>
      </c>
      <c r="S4" s="7"/>
      <c r="T4" s="7"/>
      <c r="U4" s="7"/>
      <c r="V4" s="7"/>
      <c r="W4" s="7"/>
      <c r="X4" s="7"/>
      <c r="Y4" s="7"/>
      <c r="Z4" s="7"/>
      <c r="AA4" s="7"/>
      <c r="AB4" s="7"/>
      <c r="AC4" s="7"/>
      <c r="AD4" s="7"/>
    </row>
    <row r="5" spans="1:16311" s="643" customFormat="1" ht="33.75" customHeight="1">
      <c r="A5" s="1391" t="s">
        <v>1093</v>
      </c>
      <c r="B5" s="1357"/>
      <c r="C5" s="1357"/>
      <c r="D5" s="1357"/>
      <c r="E5" s="1357"/>
      <c r="F5" s="1357"/>
      <c r="G5" s="1357"/>
      <c r="H5" s="1357"/>
      <c r="I5" s="1357"/>
      <c r="J5" s="1357"/>
      <c r="K5" s="1357"/>
      <c r="L5" s="1357"/>
      <c r="M5" s="1357"/>
      <c r="N5" s="1357"/>
      <c r="O5" s="1357"/>
      <c r="P5" s="1357"/>
      <c r="Q5" s="1357"/>
      <c r="S5" s="644"/>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2"/>
      <c r="AS5" s="642"/>
      <c r="AT5" s="642"/>
      <c r="AU5" s="642"/>
      <c r="AV5" s="642"/>
      <c r="AW5" s="642"/>
      <c r="AX5" s="642"/>
      <c r="AY5" s="642"/>
    </row>
    <row r="6" spans="1:16311" s="645" customFormat="1" ht="27.75" customHeight="1">
      <c r="A6" s="1392" t="s">
        <v>1094</v>
      </c>
      <c r="B6" s="1393"/>
      <c r="C6" s="1393"/>
      <c r="D6" s="1393"/>
      <c r="E6" s="1393"/>
      <c r="F6" s="1393"/>
      <c r="G6" s="1393"/>
      <c r="H6" s="1393"/>
      <c r="I6" s="1393"/>
      <c r="J6" s="1393"/>
      <c r="K6" s="1393"/>
      <c r="L6" s="1393"/>
      <c r="M6" s="1393"/>
      <c r="N6" s="1393"/>
      <c r="O6" s="1393"/>
      <c r="P6" s="1393"/>
      <c r="Q6" s="1394"/>
      <c r="R6" s="1381"/>
      <c r="S6" s="1381"/>
      <c r="T6" s="1383"/>
      <c r="U6" s="1383"/>
      <c r="V6" s="1383"/>
      <c r="W6" s="1383"/>
      <c r="X6" s="1383"/>
      <c r="Y6" s="1383"/>
      <c r="Z6" s="1383"/>
      <c r="AA6" s="1383"/>
      <c r="AB6" s="1383"/>
      <c r="AC6" s="1383"/>
      <c r="AD6" s="1383"/>
      <c r="AE6" s="1383"/>
      <c r="AF6" s="1383"/>
      <c r="AG6" s="1383"/>
      <c r="AH6" s="1383"/>
      <c r="AI6" s="1383"/>
      <c r="AJ6" s="1383"/>
      <c r="AK6" s="1383"/>
      <c r="AL6" s="1383"/>
      <c r="AM6" s="1383"/>
      <c r="AN6" s="1384"/>
      <c r="AO6" s="1384"/>
      <c r="AP6" s="1384"/>
      <c r="AQ6" s="1384"/>
      <c r="AR6" s="1384"/>
      <c r="AS6" s="1384"/>
      <c r="AT6" s="1384"/>
      <c r="AU6" s="1384"/>
      <c r="AV6" s="1384"/>
      <c r="AW6" s="1384"/>
      <c r="AX6" s="1384"/>
      <c r="AY6" s="1384"/>
      <c r="AZ6" s="1384"/>
      <c r="BA6" s="1384"/>
      <c r="BB6" s="1384"/>
      <c r="BC6" s="1384"/>
      <c r="BD6" s="1380"/>
      <c r="BE6" s="1381"/>
      <c r="BF6" s="1381"/>
      <c r="BG6" s="1381"/>
      <c r="BH6" s="1381"/>
      <c r="BI6" s="1381"/>
      <c r="BJ6" s="1381"/>
      <c r="BK6" s="1381"/>
      <c r="BL6" s="1381"/>
      <c r="BM6" s="1381"/>
      <c r="BN6" s="1381"/>
      <c r="BO6" s="1381"/>
      <c r="BP6" s="1381"/>
      <c r="BQ6" s="1381"/>
      <c r="BR6" s="1381"/>
      <c r="BS6" s="1382"/>
      <c r="BT6" s="1380"/>
      <c r="BU6" s="1381"/>
      <c r="BV6" s="1381"/>
      <c r="BW6" s="1381"/>
      <c r="BX6" s="1381"/>
      <c r="BY6" s="1381"/>
      <c r="BZ6" s="1381"/>
      <c r="CA6" s="1381"/>
      <c r="CB6" s="1381"/>
      <c r="CC6" s="1381"/>
      <c r="CD6" s="1381"/>
      <c r="CE6" s="1381"/>
      <c r="CF6" s="1381"/>
      <c r="CG6" s="1381"/>
      <c r="CH6" s="1381"/>
      <c r="CI6" s="1382"/>
      <c r="CJ6" s="1380"/>
      <c r="CK6" s="1381"/>
      <c r="CL6" s="1381"/>
      <c r="CM6" s="1381"/>
      <c r="CN6" s="1381"/>
      <c r="CO6" s="1381"/>
      <c r="CP6" s="1381"/>
      <c r="CQ6" s="1381"/>
      <c r="CR6" s="1381"/>
      <c r="CS6" s="1381"/>
      <c r="CT6" s="1381"/>
      <c r="CU6" s="1381"/>
      <c r="CV6" s="1381"/>
      <c r="CW6" s="1381"/>
      <c r="CX6" s="1381"/>
      <c r="CY6" s="1382"/>
      <c r="CZ6" s="1380"/>
      <c r="DA6" s="1381"/>
      <c r="DB6" s="1381"/>
      <c r="DC6" s="1381"/>
      <c r="DD6" s="1381"/>
      <c r="DE6" s="1381"/>
      <c r="DF6" s="1381"/>
      <c r="DG6" s="1381"/>
      <c r="DH6" s="1381"/>
      <c r="DI6" s="1381"/>
      <c r="DJ6" s="1381"/>
      <c r="DK6" s="1381"/>
      <c r="DL6" s="1381"/>
      <c r="DM6" s="1381"/>
      <c r="DN6" s="1381"/>
      <c r="DO6" s="1382"/>
      <c r="DP6" s="1380"/>
      <c r="DQ6" s="1381"/>
      <c r="DR6" s="1381"/>
      <c r="DS6" s="1381"/>
      <c r="DT6" s="1381"/>
      <c r="DU6" s="1381"/>
      <c r="DV6" s="1381"/>
      <c r="DW6" s="1381"/>
      <c r="DX6" s="1381"/>
      <c r="DY6" s="1381"/>
      <c r="DZ6" s="1381"/>
      <c r="EA6" s="1381"/>
      <c r="EB6" s="1381"/>
      <c r="EC6" s="1381"/>
      <c r="ED6" s="1381"/>
      <c r="EE6" s="1382"/>
      <c r="EF6" s="1380"/>
      <c r="EG6" s="1381"/>
      <c r="EH6" s="1381"/>
      <c r="EI6" s="1381"/>
      <c r="EJ6" s="1381"/>
      <c r="EK6" s="1381"/>
      <c r="EL6" s="1381"/>
      <c r="EM6" s="1381"/>
      <c r="EN6" s="1381"/>
      <c r="EO6" s="1381"/>
      <c r="EP6" s="1381"/>
      <c r="EQ6" s="1381"/>
      <c r="ER6" s="1381"/>
      <c r="ES6" s="1381"/>
      <c r="ET6" s="1381"/>
      <c r="EU6" s="1382"/>
      <c r="EV6" s="1380"/>
      <c r="EW6" s="1381"/>
      <c r="EX6" s="1381"/>
      <c r="EY6" s="1381"/>
      <c r="EZ6" s="1381"/>
      <c r="FA6" s="1381"/>
      <c r="FB6" s="1381"/>
      <c r="FC6" s="1381"/>
      <c r="FD6" s="1381"/>
      <c r="FE6" s="1381"/>
      <c r="FF6" s="1381"/>
      <c r="FG6" s="1381"/>
      <c r="FH6" s="1381"/>
      <c r="FI6" s="1381"/>
      <c r="FJ6" s="1381"/>
      <c r="FK6" s="1382"/>
      <c r="FL6" s="1380"/>
      <c r="FM6" s="1381"/>
      <c r="FN6" s="1381"/>
      <c r="FO6" s="1381"/>
      <c r="FP6" s="1381"/>
      <c r="FQ6" s="1381"/>
      <c r="FR6" s="1381"/>
      <c r="FS6" s="1381"/>
      <c r="FT6" s="1381"/>
      <c r="FU6" s="1381"/>
      <c r="FV6" s="1381"/>
      <c r="FW6" s="1381"/>
      <c r="FX6" s="1381"/>
      <c r="FY6" s="1381"/>
      <c r="FZ6" s="1381"/>
      <c r="GA6" s="1382"/>
      <c r="GB6" s="1380"/>
      <c r="GC6" s="1381"/>
      <c r="GD6" s="1381"/>
      <c r="GE6" s="1381"/>
      <c r="GF6" s="1381"/>
      <c r="GG6" s="1381"/>
      <c r="GH6" s="1381"/>
      <c r="GI6" s="1381"/>
      <c r="GJ6" s="1381"/>
      <c r="GK6" s="1381"/>
      <c r="GL6" s="1381"/>
      <c r="GM6" s="1381"/>
      <c r="GN6" s="1381"/>
      <c r="GO6" s="1381"/>
      <c r="GP6" s="1381"/>
      <c r="GQ6" s="1382"/>
      <c r="GR6" s="1380"/>
      <c r="GS6" s="1381"/>
      <c r="GT6" s="1381"/>
      <c r="GU6" s="1381"/>
      <c r="GV6" s="1381"/>
      <c r="GW6" s="1381"/>
      <c r="GX6" s="1381"/>
      <c r="GY6" s="1381"/>
      <c r="GZ6" s="1381"/>
      <c r="HA6" s="1381"/>
      <c r="HB6" s="1381"/>
      <c r="HC6" s="1381"/>
      <c r="HD6" s="1381"/>
      <c r="HE6" s="1381"/>
      <c r="HF6" s="1381"/>
      <c r="HG6" s="1382"/>
      <c r="HH6" s="1380"/>
      <c r="HI6" s="1381"/>
      <c r="HJ6" s="1381"/>
      <c r="HK6" s="1381"/>
      <c r="HL6" s="1381"/>
      <c r="HM6" s="1381"/>
      <c r="HN6" s="1381"/>
      <c r="HO6" s="1381"/>
      <c r="HP6" s="1381"/>
      <c r="HQ6" s="1381"/>
      <c r="HR6" s="1381"/>
      <c r="HS6" s="1381"/>
      <c r="HT6" s="1381"/>
      <c r="HU6" s="1381"/>
      <c r="HV6" s="1381"/>
      <c r="HW6" s="1382"/>
      <c r="HX6" s="1380"/>
      <c r="HY6" s="1381"/>
      <c r="HZ6" s="1381"/>
      <c r="IA6" s="1381"/>
      <c r="IB6" s="1381"/>
      <c r="IC6" s="1381"/>
      <c r="ID6" s="1381"/>
      <c r="IE6" s="1381"/>
      <c r="IF6" s="1381"/>
      <c r="IG6" s="1381"/>
      <c r="IH6" s="1381"/>
      <c r="II6" s="1381"/>
      <c r="IJ6" s="1381"/>
      <c r="IK6" s="1381"/>
      <c r="IL6" s="1381"/>
      <c r="IM6" s="1382"/>
      <c r="IN6" s="1380"/>
      <c r="IO6" s="1381"/>
      <c r="IP6" s="1381"/>
      <c r="IQ6" s="1381"/>
      <c r="IR6" s="1381"/>
      <c r="IS6" s="1381"/>
      <c r="IT6" s="1381"/>
      <c r="IU6" s="1381"/>
      <c r="IV6" s="1381"/>
      <c r="IW6" s="1381"/>
      <c r="IX6" s="1381"/>
      <c r="IY6" s="1381"/>
      <c r="IZ6" s="1381"/>
      <c r="JA6" s="1381"/>
      <c r="JB6" s="1381"/>
      <c r="JC6" s="1382"/>
      <c r="JD6" s="1380"/>
      <c r="JE6" s="1381"/>
      <c r="JF6" s="1381"/>
      <c r="JG6" s="1381"/>
      <c r="JH6" s="1381"/>
      <c r="JI6" s="1381"/>
      <c r="JJ6" s="1381"/>
      <c r="JK6" s="1381"/>
      <c r="JL6" s="1381"/>
      <c r="JM6" s="1381"/>
      <c r="JN6" s="1381"/>
      <c r="JO6" s="1381"/>
      <c r="JP6" s="1381"/>
      <c r="JQ6" s="1381"/>
      <c r="JR6" s="1381"/>
      <c r="JS6" s="1382"/>
      <c r="JT6" s="1380"/>
      <c r="JU6" s="1381"/>
      <c r="JV6" s="1381"/>
      <c r="JW6" s="1381"/>
      <c r="JX6" s="1381"/>
      <c r="JY6" s="1381"/>
      <c r="JZ6" s="1381"/>
      <c r="KA6" s="1381"/>
      <c r="KB6" s="1381"/>
      <c r="KC6" s="1381"/>
      <c r="KD6" s="1381"/>
      <c r="KE6" s="1381"/>
      <c r="KF6" s="1381"/>
      <c r="KG6" s="1381"/>
      <c r="KH6" s="1381"/>
      <c r="KI6" s="1382"/>
      <c r="KJ6" s="1380"/>
      <c r="KK6" s="1381"/>
      <c r="KL6" s="1381"/>
      <c r="KM6" s="1381"/>
      <c r="KN6" s="1381"/>
      <c r="KO6" s="1381"/>
      <c r="KP6" s="1381"/>
      <c r="KQ6" s="1381"/>
      <c r="KR6" s="1381"/>
      <c r="KS6" s="1381"/>
      <c r="KT6" s="1381"/>
      <c r="KU6" s="1381"/>
      <c r="KV6" s="1381"/>
      <c r="KW6" s="1381"/>
      <c r="KX6" s="1381"/>
      <c r="KY6" s="1382"/>
      <c r="KZ6" s="1380"/>
      <c r="LA6" s="1381"/>
      <c r="LB6" s="1381"/>
      <c r="LC6" s="1381"/>
      <c r="LD6" s="1381"/>
      <c r="LE6" s="1381"/>
      <c r="LF6" s="1381"/>
      <c r="LG6" s="1381"/>
      <c r="LH6" s="1381"/>
      <c r="LI6" s="1381"/>
      <c r="LJ6" s="1381"/>
      <c r="LK6" s="1381"/>
      <c r="LL6" s="1381"/>
      <c r="LM6" s="1381"/>
      <c r="LN6" s="1381"/>
      <c r="LO6" s="1382"/>
      <c r="LP6" s="1380"/>
      <c r="LQ6" s="1381"/>
      <c r="LR6" s="1381"/>
      <c r="LS6" s="1381"/>
      <c r="LT6" s="1381"/>
      <c r="LU6" s="1381"/>
      <c r="LV6" s="1381"/>
      <c r="LW6" s="1381"/>
      <c r="LX6" s="1381"/>
      <c r="LY6" s="1381"/>
      <c r="LZ6" s="1381"/>
      <c r="MA6" s="1381"/>
      <c r="MB6" s="1381"/>
      <c r="MC6" s="1381"/>
      <c r="MD6" s="1381"/>
      <c r="ME6" s="1382"/>
      <c r="MF6" s="1380"/>
      <c r="MG6" s="1381"/>
      <c r="MH6" s="1381"/>
      <c r="MI6" s="1381"/>
      <c r="MJ6" s="1381"/>
      <c r="MK6" s="1381"/>
      <c r="ML6" s="1381"/>
      <c r="MM6" s="1381"/>
      <c r="MN6" s="1381"/>
      <c r="MO6" s="1381"/>
      <c r="MP6" s="1381"/>
      <c r="MQ6" s="1381"/>
      <c r="MR6" s="1381"/>
      <c r="MS6" s="1381"/>
      <c r="MT6" s="1381"/>
      <c r="MU6" s="1382"/>
      <c r="MV6" s="1380"/>
      <c r="MW6" s="1381"/>
      <c r="MX6" s="1381"/>
      <c r="MY6" s="1381"/>
      <c r="MZ6" s="1381"/>
      <c r="NA6" s="1381"/>
      <c r="NB6" s="1381"/>
      <c r="NC6" s="1381"/>
      <c r="ND6" s="1381"/>
      <c r="NE6" s="1381"/>
      <c r="NF6" s="1381"/>
      <c r="NG6" s="1381"/>
      <c r="NH6" s="1381"/>
      <c r="NI6" s="1381"/>
      <c r="NJ6" s="1381"/>
      <c r="NK6" s="1382"/>
      <c r="NL6" s="1380"/>
      <c r="NM6" s="1381"/>
      <c r="NN6" s="1381"/>
      <c r="NO6" s="1381"/>
      <c r="NP6" s="1381"/>
      <c r="NQ6" s="1381"/>
      <c r="NR6" s="1381"/>
      <c r="NS6" s="1381"/>
      <c r="NT6" s="1381"/>
      <c r="NU6" s="1381"/>
      <c r="NV6" s="1381"/>
      <c r="NW6" s="1381"/>
      <c r="NX6" s="1381"/>
      <c r="NY6" s="1381"/>
      <c r="NZ6" s="1381"/>
      <c r="OA6" s="1382"/>
      <c r="OB6" s="1380"/>
      <c r="OC6" s="1381"/>
      <c r="OD6" s="1381"/>
      <c r="OE6" s="1381"/>
      <c r="OF6" s="1381"/>
      <c r="OG6" s="1381"/>
      <c r="OH6" s="1381"/>
      <c r="OI6" s="1381"/>
      <c r="OJ6" s="1381"/>
      <c r="OK6" s="1381"/>
      <c r="OL6" s="1381"/>
      <c r="OM6" s="1381"/>
      <c r="ON6" s="1381"/>
      <c r="OO6" s="1381"/>
      <c r="OP6" s="1381"/>
      <c r="OQ6" s="1382"/>
      <c r="OR6" s="1380"/>
      <c r="OS6" s="1381"/>
      <c r="OT6" s="1381"/>
      <c r="OU6" s="1381"/>
      <c r="OV6" s="1381"/>
      <c r="OW6" s="1381"/>
      <c r="OX6" s="1381"/>
      <c r="OY6" s="1381"/>
      <c r="OZ6" s="1381"/>
      <c r="PA6" s="1381"/>
      <c r="PB6" s="1381"/>
      <c r="PC6" s="1381"/>
      <c r="PD6" s="1381"/>
      <c r="PE6" s="1381"/>
      <c r="PF6" s="1381"/>
      <c r="PG6" s="1382"/>
      <c r="PH6" s="1380"/>
      <c r="PI6" s="1381"/>
      <c r="PJ6" s="1381"/>
      <c r="PK6" s="1381"/>
      <c r="PL6" s="1381"/>
      <c r="PM6" s="1381"/>
      <c r="PN6" s="1381"/>
      <c r="PO6" s="1381"/>
      <c r="PP6" s="1381"/>
      <c r="PQ6" s="1381"/>
      <c r="PR6" s="1381"/>
      <c r="PS6" s="1381"/>
      <c r="PT6" s="1381"/>
      <c r="PU6" s="1381"/>
      <c r="PV6" s="1381"/>
      <c r="PW6" s="1382"/>
      <c r="PX6" s="1380"/>
      <c r="PY6" s="1381"/>
      <c r="PZ6" s="1381"/>
      <c r="QA6" s="1381"/>
      <c r="QB6" s="1381"/>
      <c r="QC6" s="1381"/>
      <c r="QD6" s="1381"/>
      <c r="QE6" s="1381"/>
      <c r="QF6" s="1381"/>
      <c r="QG6" s="1381"/>
      <c r="QH6" s="1381"/>
      <c r="QI6" s="1381"/>
      <c r="QJ6" s="1381"/>
      <c r="QK6" s="1381"/>
      <c r="QL6" s="1381"/>
      <c r="QM6" s="1382"/>
      <c r="QN6" s="1380"/>
      <c r="QO6" s="1381"/>
      <c r="QP6" s="1381"/>
      <c r="QQ6" s="1381"/>
      <c r="QR6" s="1381"/>
      <c r="QS6" s="1381"/>
      <c r="QT6" s="1381"/>
      <c r="QU6" s="1381"/>
      <c r="QV6" s="1381"/>
      <c r="QW6" s="1381"/>
      <c r="QX6" s="1381"/>
      <c r="QY6" s="1381"/>
      <c r="QZ6" s="1381"/>
      <c r="RA6" s="1381"/>
      <c r="RB6" s="1381"/>
      <c r="RC6" s="1382"/>
      <c r="RD6" s="1380"/>
      <c r="RE6" s="1381"/>
      <c r="RF6" s="1381"/>
      <c r="RG6" s="1381"/>
      <c r="RH6" s="1381"/>
      <c r="RI6" s="1381"/>
      <c r="RJ6" s="1381"/>
      <c r="RK6" s="1381"/>
      <c r="RL6" s="1381"/>
      <c r="RM6" s="1381"/>
      <c r="RN6" s="1381"/>
      <c r="RO6" s="1381"/>
      <c r="RP6" s="1381"/>
      <c r="RQ6" s="1381"/>
      <c r="RR6" s="1381"/>
      <c r="RS6" s="1382"/>
      <c r="RT6" s="1380"/>
      <c r="RU6" s="1381"/>
      <c r="RV6" s="1381"/>
      <c r="RW6" s="1381"/>
      <c r="RX6" s="1381"/>
      <c r="RY6" s="1381"/>
      <c r="RZ6" s="1381"/>
      <c r="SA6" s="1381"/>
      <c r="SB6" s="1381"/>
      <c r="SC6" s="1381"/>
      <c r="SD6" s="1381"/>
      <c r="SE6" s="1381"/>
      <c r="SF6" s="1381"/>
      <c r="SG6" s="1381"/>
      <c r="SH6" s="1381"/>
      <c r="SI6" s="1382"/>
      <c r="SJ6" s="1380"/>
      <c r="SK6" s="1381"/>
      <c r="SL6" s="1381"/>
      <c r="SM6" s="1381"/>
      <c r="SN6" s="1381"/>
      <c r="SO6" s="1381"/>
      <c r="SP6" s="1381"/>
      <c r="SQ6" s="1381"/>
      <c r="SR6" s="1381"/>
      <c r="SS6" s="1381"/>
      <c r="ST6" s="1381"/>
      <c r="SU6" s="1381"/>
      <c r="SV6" s="1381"/>
      <c r="SW6" s="1381"/>
      <c r="SX6" s="1381"/>
      <c r="SY6" s="1382"/>
      <c r="SZ6" s="1380"/>
      <c r="TA6" s="1381"/>
      <c r="TB6" s="1381"/>
      <c r="TC6" s="1381"/>
      <c r="TD6" s="1381"/>
      <c r="TE6" s="1381"/>
      <c r="TF6" s="1381"/>
      <c r="TG6" s="1381"/>
      <c r="TH6" s="1381"/>
      <c r="TI6" s="1381"/>
      <c r="TJ6" s="1381"/>
      <c r="TK6" s="1381"/>
      <c r="TL6" s="1381"/>
      <c r="TM6" s="1381"/>
      <c r="TN6" s="1381"/>
      <c r="TO6" s="1382"/>
      <c r="TP6" s="1380"/>
      <c r="TQ6" s="1381"/>
      <c r="TR6" s="1381"/>
      <c r="TS6" s="1381"/>
      <c r="TT6" s="1381"/>
      <c r="TU6" s="1381"/>
      <c r="TV6" s="1381"/>
      <c r="TW6" s="1381"/>
      <c r="TX6" s="1381"/>
      <c r="TY6" s="1381"/>
      <c r="TZ6" s="1381"/>
      <c r="UA6" s="1381"/>
      <c r="UB6" s="1381"/>
      <c r="UC6" s="1381"/>
      <c r="UD6" s="1381"/>
      <c r="UE6" s="1382"/>
      <c r="UF6" s="1380"/>
      <c r="UG6" s="1381"/>
      <c r="UH6" s="1381"/>
      <c r="UI6" s="1381"/>
      <c r="UJ6" s="1381"/>
      <c r="UK6" s="1381"/>
      <c r="UL6" s="1381"/>
      <c r="UM6" s="1381"/>
      <c r="UN6" s="1381"/>
      <c r="UO6" s="1381"/>
      <c r="UP6" s="1381"/>
      <c r="UQ6" s="1381"/>
      <c r="UR6" s="1381"/>
      <c r="US6" s="1381"/>
      <c r="UT6" s="1381"/>
      <c r="UU6" s="1382"/>
      <c r="UV6" s="1380"/>
      <c r="UW6" s="1381"/>
      <c r="UX6" s="1381"/>
      <c r="UY6" s="1381"/>
      <c r="UZ6" s="1381"/>
      <c r="VA6" s="1381"/>
      <c r="VB6" s="1381"/>
      <c r="VC6" s="1381"/>
      <c r="VD6" s="1381"/>
      <c r="VE6" s="1381"/>
      <c r="VF6" s="1381"/>
      <c r="VG6" s="1381"/>
      <c r="VH6" s="1381"/>
      <c r="VI6" s="1381"/>
      <c r="VJ6" s="1381"/>
      <c r="VK6" s="1382"/>
      <c r="VL6" s="1380"/>
      <c r="VM6" s="1381"/>
      <c r="VN6" s="1381"/>
      <c r="VO6" s="1381"/>
      <c r="VP6" s="1381"/>
      <c r="VQ6" s="1381"/>
      <c r="VR6" s="1381"/>
      <c r="VS6" s="1381"/>
      <c r="VT6" s="1381"/>
      <c r="VU6" s="1381"/>
      <c r="VV6" s="1381"/>
      <c r="VW6" s="1381"/>
      <c r="VX6" s="1381"/>
      <c r="VY6" s="1381"/>
      <c r="VZ6" s="1381"/>
      <c r="WA6" s="1382"/>
      <c r="WB6" s="1380"/>
      <c r="WC6" s="1381"/>
      <c r="WD6" s="1381"/>
      <c r="WE6" s="1381"/>
      <c r="WF6" s="1381"/>
      <c r="WG6" s="1381"/>
      <c r="WH6" s="1381"/>
      <c r="WI6" s="1381"/>
      <c r="WJ6" s="1381"/>
      <c r="WK6" s="1381"/>
      <c r="WL6" s="1381"/>
      <c r="WM6" s="1381"/>
      <c r="WN6" s="1381"/>
      <c r="WO6" s="1381"/>
      <c r="WP6" s="1381"/>
      <c r="WQ6" s="1382"/>
      <c r="WR6" s="1380"/>
      <c r="WS6" s="1381"/>
      <c r="WT6" s="1381"/>
      <c r="WU6" s="1381"/>
      <c r="WV6" s="1381"/>
      <c r="WW6" s="1381"/>
      <c r="WX6" s="1381"/>
      <c r="WY6" s="1381"/>
      <c r="WZ6" s="1381"/>
      <c r="XA6" s="1381"/>
      <c r="XB6" s="1381"/>
      <c r="XC6" s="1381"/>
      <c r="XD6" s="1381"/>
      <c r="XE6" s="1381"/>
      <c r="XF6" s="1381"/>
      <c r="XG6" s="1382"/>
      <c r="XH6" s="1380"/>
      <c r="XI6" s="1381"/>
      <c r="XJ6" s="1381"/>
      <c r="XK6" s="1381"/>
      <c r="XL6" s="1381"/>
      <c r="XM6" s="1381"/>
      <c r="XN6" s="1381"/>
      <c r="XO6" s="1381"/>
      <c r="XP6" s="1381"/>
      <c r="XQ6" s="1381"/>
      <c r="XR6" s="1381"/>
      <c r="XS6" s="1381"/>
      <c r="XT6" s="1381"/>
      <c r="XU6" s="1381"/>
      <c r="XV6" s="1381"/>
      <c r="XW6" s="1382"/>
      <c r="XX6" s="1380"/>
      <c r="XY6" s="1381"/>
      <c r="XZ6" s="1381"/>
      <c r="YA6" s="1381"/>
      <c r="YB6" s="1381"/>
      <c r="YC6" s="1381"/>
      <c r="YD6" s="1381"/>
      <c r="YE6" s="1381"/>
      <c r="YF6" s="1381"/>
      <c r="YG6" s="1381"/>
      <c r="YH6" s="1381"/>
      <c r="YI6" s="1381"/>
      <c r="YJ6" s="1381"/>
      <c r="YK6" s="1381"/>
      <c r="YL6" s="1381"/>
      <c r="YM6" s="1382"/>
      <c r="YN6" s="1380"/>
      <c r="YO6" s="1381"/>
      <c r="YP6" s="1381"/>
      <c r="YQ6" s="1381"/>
      <c r="YR6" s="1381"/>
      <c r="YS6" s="1381"/>
      <c r="YT6" s="1381"/>
      <c r="YU6" s="1381"/>
      <c r="YV6" s="1381"/>
      <c r="YW6" s="1381"/>
      <c r="YX6" s="1381"/>
      <c r="YY6" s="1381"/>
      <c r="YZ6" s="1381"/>
      <c r="ZA6" s="1381"/>
      <c r="ZB6" s="1381"/>
      <c r="ZC6" s="1382"/>
      <c r="ZD6" s="1380"/>
      <c r="ZE6" s="1381"/>
      <c r="ZF6" s="1381"/>
      <c r="ZG6" s="1381"/>
      <c r="ZH6" s="1381"/>
      <c r="ZI6" s="1381"/>
      <c r="ZJ6" s="1381"/>
      <c r="ZK6" s="1381"/>
      <c r="ZL6" s="1381"/>
      <c r="ZM6" s="1381"/>
      <c r="ZN6" s="1381"/>
      <c r="ZO6" s="1381"/>
      <c r="ZP6" s="1381"/>
      <c r="ZQ6" s="1381"/>
      <c r="ZR6" s="1381"/>
      <c r="ZS6" s="1382"/>
      <c r="ZT6" s="1380"/>
      <c r="ZU6" s="1381"/>
      <c r="ZV6" s="1381"/>
      <c r="ZW6" s="1381"/>
      <c r="ZX6" s="1381"/>
      <c r="ZY6" s="1381"/>
      <c r="ZZ6" s="1381"/>
      <c r="AAA6" s="1381"/>
      <c r="AAB6" s="1381"/>
      <c r="AAC6" s="1381"/>
      <c r="AAD6" s="1381"/>
      <c r="AAE6" s="1381"/>
      <c r="AAF6" s="1381"/>
      <c r="AAG6" s="1381"/>
      <c r="AAH6" s="1381"/>
      <c r="AAI6" s="1382"/>
      <c r="AAJ6" s="1380"/>
      <c r="AAK6" s="1381"/>
      <c r="AAL6" s="1381"/>
      <c r="AAM6" s="1381"/>
      <c r="AAN6" s="1381"/>
      <c r="AAO6" s="1381"/>
      <c r="AAP6" s="1381"/>
      <c r="AAQ6" s="1381"/>
      <c r="AAR6" s="1381"/>
      <c r="AAS6" s="1381"/>
      <c r="AAT6" s="1381"/>
      <c r="AAU6" s="1381"/>
      <c r="AAV6" s="1381"/>
      <c r="AAW6" s="1381"/>
      <c r="AAX6" s="1381"/>
      <c r="AAY6" s="1382"/>
      <c r="AAZ6" s="1380"/>
      <c r="ABA6" s="1381"/>
      <c r="ABB6" s="1381"/>
      <c r="ABC6" s="1381"/>
      <c r="ABD6" s="1381"/>
      <c r="ABE6" s="1381"/>
      <c r="ABF6" s="1381"/>
      <c r="ABG6" s="1381"/>
      <c r="ABH6" s="1381"/>
      <c r="ABI6" s="1381"/>
      <c r="ABJ6" s="1381"/>
      <c r="ABK6" s="1381"/>
      <c r="ABL6" s="1381"/>
      <c r="ABM6" s="1381"/>
      <c r="ABN6" s="1381"/>
      <c r="ABO6" s="1382"/>
      <c r="ABP6" s="1380"/>
      <c r="ABQ6" s="1381"/>
      <c r="ABR6" s="1381"/>
      <c r="ABS6" s="1381"/>
      <c r="ABT6" s="1381"/>
      <c r="ABU6" s="1381"/>
      <c r="ABV6" s="1381"/>
      <c r="ABW6" s="1381"/>
      <c r="ABX6" s="1381"/>
      <c r="ABY6" s="1381"/>
      <c r="ABZ6" s="1381"/>
      <c r="ACA6" s="1381"/>
      <c r="ACB6" s="1381"/>
      <c r="ACC6" s="1381"/>
      <c r="ACD6" s="1381"/>
      <c r="ACE6" s="1382"/>
      <c r="ACF6" s="1380"/>
      <c r="ACG6" s="1381"/>
      <c r="ACH6" s="1381"/>
      <c r="ACI6" s="1381"/>
      <c r="ACJ6" s="1381"/>
      <c r="ACK6" s="1381"/>
      <c r="ACL6" s="1381"/>
      <c r="ACM6" s="1381"/>
      <c r="ACN6" s="1381"/>
      <c r="ACO6" s="1381"/>
      <c r="ACP6" s="1381"/>
      <c r="ACQ6" s="1381"/>
      <c r="ACR6" s="1381"/>
      <c r="ACS6" s="1381"/>
      <c r="ACT6" s="1381"/>
      <c r="ACU6" s="1382"/>
      <c r="ACV6" s="1380"/>
      <c r="ACW6" s="1381"/>
      <c r="ACX6" s="1381"/>
      <c r="ACY6" s="1381"/>
      <c r="ACZ6" s="1381"/>
      <c r="ADA6" s="1381"/>
      <c r="ADB6" s="1381"/>
      <c r="ADC6" s="1381"/>
      <c r="ADD6" s="1381"/>
      <c r="ADE6" s="1381"/>
      <c r="ADF6" s="1381"/>
      <c r="ADG6" s="1381"/>
      <c r="ADH6" s="1381"/>
      <c r="ADI6" s="1381"/>
      <c r="ADJ6" s="1381"/>
      <c r="ADK6" s="1382"/>
      <c r="ADL6" s="1380"/>
      <c r="ADM6" s="1381"/>
      <c r="ADN6" s="1381"/>
      <c r="ADO6" s="1381"/>
      <c r="ADP6" s="1381"/>
      <c r="ADQ6" s="1381"/>
      <c r="ADR6" s="1381"/>
      <c r="ADS6" s="1381"/>
      <c r="ADT6" s="1381"/>
      <c r="ADU6" s="1381"/>
      <c r="ADV6" s="1381"/>
      <c r="ADW6" s="1381"/>
      <c r="ADX6" s="1381"/>
      <c r="ADY6" s="1381"/>
      <c r="ADZ6" s="1381"/>
      <c r="AEA6" s="1382"/>
      <c r="AEB6" s="1380"/>
      <c r="AEC6" s="1381"/>
      <c r="AED6" s="1381"/>
      <c r="AEE6" s="1381"/>
      <c r="AEF6" s="1381"/>
      <c r="AEG6" s="1381"/>
      <c r="AEH6" s="1381"/>
      <c r="AEI6" s="1381"/>
      <c r="AEJ6" s="1381"/>
      <c r="AEK6" s="1381"/>
      <c r="AEL6" s="1381"/>
      <c r="AEM6" s="1381"/>
      <c r="AEN6" s="1381"/>
      <c r="AEO6" s="1381"/>
      <c r="AEP6" s="1381"/>
      <c r="AEQ6" s="1382"/>
      <c r="AER6" s="1380"/>
      <c r="AES6" s="1381"/>
      <c r="AET6" s="1381"/>
      <c r="AEU6" s="1381"/>
      <c r="AEV6" s="1381"/>
      <c r="AEW6" s="1381"/>
      <c r="AEX6" s="1381"/>
      <c r="AEY6" s="1381"/>
      <c r="AEZ6" s="1381"/>
      <c r="AFA6" s="1381"/>
      <c r="AFB6" s="1381"/>
      <c r="AFC6" s="1381"/>
      <c r="AFD6" s="1381"/>
      <c r="AFE6" s="1381"/>
      <c r="AFF6" s="1381"/>
      <c r="AFG6" s="1382"/>
      <c r="AFH6" s="1380"/>
      <c r="AFI6" s="1381"/>
      <c r="AFJ6" s="1381"/>
      <c r="AFK6" s="1381"/>
      <c r="AFL6" s="1381"/>
      <c r="AFM6" s="1381"/>
      <c r="AFN6" s="1381"/>
      <c r="AFO6" s="1381"/>
      <c r="AFP6" s="1381"/>
      <c r="AFQ6" s="1381"/>
      <c r="AFR6" s="1381"/>
      <c r="AFS6" s="1381"/>
      <c r="AFT6" s="1381"/>
      <c r="AFU6" s="1381"/>
      <c r="AFV6" s="1381"/>
      <c r="AFW6" s="1382"/>
      <c r="AFX6" s="1380"/>
      <c r="AFY6" s="1381"/>
      <c r="AFZ6" s="1381"/>
      <c r="AGA6" s="1381"/>
      <c r="AGB6" s="1381"/>
      <c r="AGC6" s="1381"/>
      <c r="AGD6" s="1381"/>
      <c r="AGE6" s="1381"/>
      <c r="AGF6" s="1381"/>
      <c r="AGG6" s="1381"/>
      <c r="AGH6" s="1381"/>
      <c r="AGI6" s="1381"/>
      <c r="AGJ6" s="1381"/>
      <c r="AGK6" s="1381"/>
      <c r="AGL6" s="1381"/>
      <c r="AGM6" s="1382"/>
      <c r="AGN6" s="1380"/>
      <c r="AGO6" s="1381"/>
      <c r="AGP6" s="1381"/>
      <c r="AGQ6" s="1381"/>
      <c r="AGR6" s="1381"/>
      <c r="AGS6" s="1381"/>
      <c r="AGT6" s="1381"/>
      <c r="AGU6" s="1381"/>
      <c r="AGV6" s="1381"/>
      <c r="AGW6" s="1381"/>
      <c r="AGX6" s="1381"/>
      <c r="AGY6" s="1381"/>
      <c r="AGZ6" s="1381"/>
      <c r="AHA6" s="1381"/>
      <c r="AHB6" s="1381"/>
      <c r="AHC6" s="1382"/>
      <c r="AHD6" s="1380"/>
      <c r="AHE6" s="1381"/>
      <c r="AHF6" s="1381"/>
      <c r="AHG6" s="1381"/>
      <c r="AHH6" s="1381"/>
      <c r="AHI6" s="1381"/>
      <c r="AHJ6" s="1381"/>
      <c r="AHK6" s="1381"/>
      <c r="AHL6" s="1381"/>
      <c r="AHM6" s="1381"/>
      <c r="AHN6" s="1381"/>
      <c r="AHO6" s="1381"/>
      <c r="AHP6" s="1381"/>
      <c r="AHQ6" s="1381"/>
      <c r="AHR6" s="1381"/>
      <c r="AHS6" s="1382"/>
      <c r="AHT6" s="1380"/>
      <c r="AHU6" s="1381"/>
      <c r="AHV6" s="1381"/>
      <c r="AHW6" s="1381"/>
      <c r="AHX6" s="1381"/>
      <c r="AHY6" s="1381"/>
      <c r="AHZ6" s="1381"/>
      <c r="AIA6" s="1381"/>
      <c r="AIB6" s="1381"/>
      <c r="AIC6" s="1381"/>
      <c r="AID6" s="1381"/>
      <c r="AIE6" s="1381"/>
      <c r="AIF6" s="1381"/>
      <c r="AIG6" s="1381"/>
      <c r="AIH6" s="1381"/>
      <c r="AII6" s="1382"/>
      <c r="AIJ6" s="1380"/>
      <c r="AIK6" s="1381"/>
      <c r="AIL6" s="1381"/>
      <c r="AIM6" s="1381"/>
      <c r="AIN6" s="1381"/>
      <c r="AIO6" s="1381"/>
      <c r="AIP6" s="1381"/>
      <c r="AIQ6" s="1381"/>
      <c r="AIR6" s="1381"/>
      <c r="AIS6" s="1381"/>
      <c r="AIT6" s="1381"/>
      <c r="AIU6" s="1381"/>
      <c r="AIV6" s="1381"/>
      <c r="AIW6" s="1381"/>
      <c r="AIX6" s="1381"/>
      <c r="AIY6" s="1382"/>
      <c r="AIZ6" s="1380"/>
      <c r="AJA6" s="1381"/>
      <c r="AJB6" s="1381"/>
      <c r="AJC6" s="1381"/>
      <c r="AJD6" s="1381"/>
      <c r="AJE6" s="1381"/>
      <c r="AJF6" s="1381"/>
      <c r="AJG6" s="1381"/>
      <c r="AJH6" s="1381"/>
      <c r="AJI6" s="1381"/>
      <c r="AJJ6" s="1381"/>
      <c r="AJK6" s="1381"/>
      <c r="AJL6" s="1381"/>
      <c r="AJM6" s="1381"/>
      <c r="AJN6" s="1381"/>
      <c r="AJO6" s="1382"/>
      <c r="AJP6" s="1380"/>
      <c r="AJQ6" s="1381"/>
      <c r="AJR6" s="1381"/>
      <c r="AJS6" s="1381"/>
      <c r="AJT6" s="1381"/>
      <c r="AJU6" s="1381"/>
      <c r="AJV6" s="1381"/>
      <c r="AJW6" s="1381"/>
      <c r="AJX6" s="1381"/>
      <c r="AJY6" s="1381"/>
      <c r="AJZ6" s="1381"/>
      <c r="AKA6" s="1381"/>
      <c r="AKB6" s="1381"/>
      <c r="AKC6" s="1381"/>
      <c r="AKD6" s="1381"/>
      <c r="AKE6" s="1382"/>
      <c r="AKF6" s="1380"/>
      <c r="AKG6" s="1381"/>
      <c r="AKH6" s="1381"/>
      <c r="AKI6" s="1381"/>
      <c r="AKJ6" s="1381"/>
      <c r="AKK6" s="1381"/>
      <c r="AKL6" s="1381"/>
      <c r="AKM6" s="1381"/>
      <c r="AKN6" s="1381"/>
      <c r="AKO6" s="1381"/>
      <c r="AKP6" s="1381"/>
      <c r="AKQ6" s="1381"/>
      <c r="AKR6" s="1381"/>
      <c r="AKS6" s="1381"/>
      <c r="AKT6" s="1381"/>
      <c r="AKU6" s="1382"/>
      <c r="AKV6" s="1380"/>
      <c r="AKW6" s="1381"/>
      <c r="AKX6" s="1381"/>
      <c r="AKY6" s="1381"/>
      <c r="AKZ6" s="1381"/>
      <c r="ALA6" s="1381"/>
      <c r="ALB6" s="1381"/>
      <c r="ALC6" s="1381"/>
      <c r="ALD6" s="1381"/>
      <c r="ALE6" s="1381"/>
      <c r="ALF6" s="1381"/>
      <c r="ALG6" s="1381"/>
      <c r="ALH6" s="1381"/>
      <c r="ALI6" s="1381"/>
      <c r="ALJ6" s="1381"/>
      <c r="ALK6" s="1382"/>
      <c r="ALL6" s="1380"/>
      <c r="ALM6" s="1381"/>
      <c r="ALN6" s="1381"/>
      <c r="ALO6" s="1381"/>
      <c r="ALP6" s="1381"/>
      <c r="ALQ6" s="1381"/>
      <c r="ALR6" s="1381"/>
      <c r="ALS6" s="1381"/>
      <c r="ALT6" s="1381"/>
      <c r="ALU6" s="1381"/>
      <c r="ALV6" s="1381"/>
      <c r="ALW6" s="1381"/>
      <c r="ALX6" s="1381"/>
      <c r="ALY6" s="1381"/>
      <c r="ALZ6" s="1381"/>
      <c r="AMA6" s="1382"/>
      <c r="AMB6" s="1380"/>
      <c r="AMC6" s="1381"/>
      <c r="AMD6" s="1381"/>
      <c r="AME6" s="1381"/>
      <c r="AMF6" s="1381"/>
      <c r="AMG6" s="1381"/>
      <c r="AMH6" s="1381"/>
      <c r="AMI6" s="1381"/>
      <c r="AMJ6" s="1381"/>
      <c r="AMK6" s="1381"/>
      <c r="AML6" s="1381"/>
      <c r="AMM6" s="1381"/>
      <c r="AMN6" s="1381"/>
      <c r="AMO6" s="1381"/>
      <c r="AMP6" s="1381"/>
      <c r="AMQ6" s="1382"/>
      <c r="AMR6" s="1380"/>
      <c r="AMS6" s="1381"/>
      <c r="AMT6" s="1381"/>
      <c r="AMU6" s="1381"/>
      <c r="AMV6" s="1381"/>
      <c r="AMW6" s="1381"/>
      <c r="AMX6" s="1381"/>
      <c r="AMY6" s="1381"/>
      <c r="AMZ6" s="1381"/>
      <c r="ANA6" s="1381"/>
      <c r="ANB6" s="1381"/>
      <c r="ANC6" s="1381"/>
      <c r="AND6" s="1381"/>
      <c r="ANE6" s="1381"/>
      <c r="ANF6" s="1381"/>
      <c r="ANG6" s="1382"/>
      <c r="ANH6" s="1380"/>
      <c r="ANI6" s="1381"/>
      <c r="ANJ6" s="1381"/>
      <c r="ANK6" s="1381"/>
      <c r="ANL6" s="1381"/>
      <c r="ANM6" s="1381"/>
      <c r="ANN6" s="1381"/>
      <c r="ANO6" s="1381"/>
      <c r="ANP6" s="1381"/>
      <c r="ANQ6" s="1381"/>
      <c r="ANR6" s="1381"/>
      <c r="ANS6" s="1381"/>
      <c r="ANT6" s="1381"/>
      <c r="ANU6" s="1381"/>
      <c r="ANV6" s="1381"/>
      <c r="ANW6" s="1382"/>
      <c r="ANX6" s="1380"/>
      <c r="ANY6" s="1381"/>
      <c r="ANZ6" s="1381"/>
      <c r="AOA6" s="1381"/>
      <c r="AOB6" s="1381"/>
      <c r="AOC6" s="1381"/>
      <c r="AOD6" s="1381"/>
      <c r="AOE6" s="1381"/>
      <c r="AOF6" s="1381"/>
      <c r="AOG6" s="1381"/>
      <c r="AOH6" s="1381"/>
      <c r="AOI6" s="1381"/>
      <c r="AOJ6" s="1381"/>
      <c r="AOK6" s="1381"/>
      <c r="AOL6" s="1381"/>
      <c r="AOM6" s="1382"/>
      <c r="AON6" s="1380"/>
      <c r="AOO6" s="1381"/>
      <c r="AOP6" s="1381"/>
      <c r="AOQ6" s="1381"/>
      <c r="AOR6" s="1381"/>
      <c r="AOS6" s="1381"/>
      <c r="AOT6" s="1381"/>
      <c r="AOU6" s="1381"/>
      <c r="AOV6" s="1381"/>
      <c r="AOW6" s="1381"/>
      <c r="AOX6" s="1381"/>
      <c r="AOY6" s="1381"/>
      <c r="AOZ6" s="1381"/>
      <c r="APA6" s="1381"/>
      <c r="APB6" s="1381"/>
      <c r="APC6" s="1382"/>
      <c r="APD6" s="1380"/>
      <c r="APE6" s="1381"/>
      <c r="APF6" s="1381"/>
      <c r="APG6" s="1381"/>
      <c r="APH6" s="1381"/>
      <c r="API6" s="1381"/>
      <c r="APJ6" s="1381"/>
      <c r="APK6" s="1381"/>
      <c r="APL6" s="1381"/>
      <c r="APM6" s="1381"/>
      <c r="APN6" s="1381"/>
      <c r="APO6" s="1381"/>
      <c r="APP6" s="1381"/>
      <c r="APQ6" s="1381"/>
      <c r="APR6" s="1381"/>
      <c r="APS6" s="1382"/>
      <c r="APT6" s="1380"/>
      <c r="APU6" s="1381"/>
      <c r="APV6" s="1381"/>
      <c r="APW6" s="1381"/>
      <c r="APX6" s="1381"/>
      <c r="APY6" s="1381"/>
      <c r="APZ6" s="1381"/>
      <c r="AQA6" s="1381"/>
      <c r="AQB6" s="1381"/>
      <c r="AQC6" s="1381"/>
      <c r="AQD6" s="1381"/>
      <c r="AQE6" s="1381"/>
      <c r="AQF6" s="1381"/>
      <c r="AQG6" s="1381"/>
      <c r="AQH6" s="1381"/>
      <c r="AQI6" s="1382"/>
      <c r="AQJ6" s="1380"/>
      <c r="AQK6" s="1381"/>
      <c r="AQL6" s="1381"/>
      <c r="AQM6" s="1381"/>
      <c r="AQN6" s="1381"/>
      <c r="AQO6" s="1381"/>
      <c r="AQP6" s="1381"/>
      <c r="AQQ6" s="1381"/>
      <c r="AQR6" s="1381"/>
      <c r="AQS6" s="1381"/>
      <c r="AQT6" s="1381"/>
      <c r="AQU6" s="1381"/>
      <c r="AQV6" s="1381"/>
      <c r="AQW6" s="1381"/>
      <c r="AQX6" s="1381"/>
      <c r="AQY6" s="1382"/>
      <c r="AQZ6" s="1380"/>
      <c r="ARA6" s="1381"/>
      <c r="ARB6" s="1381"/>
      <c r="ARC6" s="1381"/>
      <c r="ARD6" s="1381"/>
      <c r="ARE6" s="1381"/>
      <c r="ARF6" s="1381"/>
      <c r="ARG6" s="1381"/>
      <c r="ARH6" s="1381"/>
      <c r="ARI6" s="1381"/>
      <c r="ARJ6" s="1381"/>
      <c r="ARK6" s="1381"/>
      <c r="ARL6" s="1381"/>
      <c r="ARM6" s="1381"/>
      <c r="ARN6" s="1381"/>
      <c r="ARO6" s="1382"/>
      <c r="ARP6" s="1380"/>
      <c r="ARQ6" s="1381"/>
      <c r="ARR6" s="1381"/>
      <c r="ARS6" s="1381"/>
      <c r="ART6" s="1381"/>
      <c r="ARU6" s="1381"/>
      <c r="ARV6" s="1381"/>
      <c r="ARW6" s="1381"/>
      <c r="ARX6" s="1381"/>
      <c r="ARY6" s="1381"/>
      <c r="ARZ6" s="1381"/>
      <c r="ASA6" s="1381"/>
      <c r="ASB6" s="1381"/>
      <c r="ASC6" s="1381"/>
      <c r="ASD6" s="1381"/>
      <c r="ASE6" s="1382"/>
      <c r="ASF6" s="1380"/>
      <c r="ASG6" s="1381"/>
      <c r="ASH6" s="1381"/>
      <c r="ASI6" s="1381"/>
      <c r="ASJ6" s="1381"/>
      <c r="ASK6" s="1381"/>
      <c r="ASL6" s="1381"/>
      <c r="ASM6" s="1381"/>
      <c r="ASN6" s="1381"/>
      <c r="ASO6" s="1381"/>
      <c r="ASP6" s="1381"/>
      <c r="ASQ6" s="1381"/>
      <c r="ASR6" s="1381"/>
      <c r="ASS6" s="1381"/>
      <c r="AST6" s="1381"/>
      <c r="ASU6" s="1382"/>
      <c r="ASV6" s="1380"/>
      <c r="ASW6" s="1381"/>
      <c r="ASX6" s="1381"/>
      <c r="ASY6" s="1381"/>
      <c r="ASZ6" s="1381"/>
      <c r="ATA6" s="1381"/>
      <c r="ATB6" s="1381"/>
      <c r="ATC6" s="1381"/>
      <c r="ATD6" s="1381"/>
      <c r="ATE6" s="1381"/>
      <c r="ATF6" s="1381"/>
      <c r="ATG6" s="1381"/>
      <c r="ATH6" s="1381"/>
      <c r="ATI6" s="1381"/>
      <c r="ATJ6" s="1381"/>
      <c r="ATK6" s="1382"/>
      <c r="ATL6" s="1380"/>
      <c r="ATM6" s="1381"/>
      <c r="ATN6" s="1381"/>
      <c r="ATO6" s="1381"/>
      <c r="ATP6" s="1381"/>
      <c r="ATQ6" s="1381"/>
      <c r="ATR6" s="1381"/>
      <c r="ATS6" s="1381"/>
      <c r="ATT6" s="1381"/>
      <c r="ATU6" s="1381"/>
      <c r="ATV6" s="1381"/>
      <c r="ATW6" s="1381"/>
      <c r="ATX6" s="1381"/>
      <c r="ATY6" s="1381"/>
      <c r="ATZ6" s="1381"/>
      <c r="AUA6" s="1382"/>
      <c r="AUB6" s="1380"/>
      <c r="AUC6" s="1381"/>
      <c r="AUD6" s="1381"/>
      <c r="AUE6" s="1381"/>
      <c r="AUF6" s="1381"/>
      <c r="AUG6" s="1381"/>
      <c r="AUH6" s="1381"/>
      <c r="AUI6" s="1381"/>
      <c r="AUJ6" s="1381"/>
      <c r="AUK6" s="1381"/>
      <c r="AUL6" s="1381"/>
      <c r="AUM6" s="1381"/>
      <c r="AUN6" s="1381"/>
      <c r="AUO6" s="1381"/>
      <c r="AUP6" s="1381"/>
      <c r="AUQ6" s="1382"/>
      <c r="AUR6" s="1380"/>
      <c r="AUS6" s="1381"/>
      <c r="AUT6" s="1381"/>
      <c r="AUU6" s="1381"/>
      <c r="AUV6" s="1381"/>
      <c r="AUW6" s="1381"/>
      <c r="AUX6" s="1381"/>
      <c r="AUY6" s="1381"/>
      <c r="AUZ6" s="1381"/>
      <c r="AVA6" s="1381"/>
      <c r="AVB6" s="1381"/>
      <c r="AVC6" s="1381"/>
      <c r="AVD6" s="1381"/>
      <c r="AVE6" s="1381"/>
      <c r="AVF6" s="1381"/>
      <c r="AVG6" s="1382"/>
      <c r="AVH6" s="1380"/>
      <c r="AVI6" s="1381"/>
      <c r="AVJ6" s="1381"/>
      <c r="AVK6" s="1381"/>
      <c r="AVL6" s="1381"/>
      <c r="AVM6" s="1381"/>
      <c r="AVN6" s="1381"/>
      <c r="AVO6" s="1381"/>
      <c r="AVP6" s="1381"/>
      <c r="AVQ6" s="1381"/>
      <c r="AVR6" s="1381"/>
      <c r="AVS6" s="1381"/>
      <c r="AVT6" s="1381"/>
      <c r="AVU6" s="1381"/>
      <c r="AVV6" s="1381"/>
      <c r="AVW6" s="1382"/>
      <c r="AVX6" s="1380"/>
      <c r="AVY6" s="1381"/>
      <c r="AVZ6" s="1381"/>
      <c r="AWA6" s="1381"/>
      <c r="AWB6" s="1381"/>
      <c r="AWC6" s="1381"/>
      <c r="AWD6" s="1381"/>
      <c r="AWE6" s="1381"/>
      <c r="AWF6" s="1381"/>
      <c r="AWG6" s="1381"/>
      <c r="AWH6" s="1381"/>
      <c r="AWI6" s="1381"/>
      <c r="AWJ6" s="1381"/>
      <c r="AWK6" s="1381"/>
      <c r="AWL6" s="1381"/>
      <c r="AWM6" s="1382"/>
      <c r="AWN6" s="1380"/>
      <c r="AWO6" s="1381"/>
      <c r="AWP6" s="1381"/>
      <c r="AWQ6" s="1381"/>
      <c r="AWR6" s="1381"/>
      <c r="AWS6" s="1381"/>
      <c r="AWT6" s="1381"/>
      <c r="AWU6" s="1381"/>
      <c r="AWV6" s="1381"/>
      <c r="AWW6" s="1381"/>
      <c r="AWX6" s="1381"/>
      <c r="AWY6" s="1381"/>
      <c r="AWZ6" s="1381"/>
      <c r="AXA6" s="1381"/>
      <c r="AXB6" s="1381"/>
      <c r="AXC6" s="1382"/>
      <c r="AXD6" s="1380"/>
      <c r="AXE6" s="1381"/>
      <c r="AXF6" s="1381"/>
      <c r="AXG6" s="1381"/>
      <c r="AXH6" s="1381"/>
      <c r="AXI6" s="1381"/>
      <c r="AXJ6" s="1381"/>
      <c r="AXK6" s="1381"/>
      <c r="AXL6" s="1381"/>
      <c r="AXM6" s="1381"/>
      <c r="AXN6" s="1381"/>
      <c r="AXO6" s="1381"/>
      <c r="AXP6" s="1381"/>
      <c r="AXQ6" s="1381"/>
      <c r="AXR6" s="1381"/>
      <c r="AXS6" s="1382"/>
      <c r="AXT6" s="1380"/>
      <c r="AXU6" s="1381"/>
      <c r="AXV6" s="1381"/>
      <c r="AXW6" s="1381"/>
      <c r="AXX6" s="1381"/>
      <c r="AXY6" s="1381"/>
      <c r="AXZ6" s="1381"/>
      <c r="AYA6" s="1381"/>
      <c r="AYB6" s="1381"/>
      <c r="AYC6" s="1381"/>
      <c r="AYD6" s="1381"/>
      <c r="AYE6" s="1381"/>
      <c r="AYF6" s="1381"/>
      <c r="AYG6" s="1381"/>
      <c r="AYH6" s="1381"/>
      <c r="AYI6" s="1382"/>
      <c r="AYJ6" s="1380"/>
      <c r="AYK6" s="1381"/>
      <c r="AYL6" s="1381"/>
      <c r="AYM6" s="1381"/>
      <c r="AYN6" s="1381"/>
      <c r="AYO6" s="1381"/>
      <c r="AYP6" s="1381"/>
      <c r="AYQ6" s="1381"/>
      <c r="AYR6" s="1381"/>
      <c r="AYS6" s="1381"/>
      <c r="AYT6" s="1381"/>
      <c r="AYU6" s="1381"/>
      <c r="AYV6" s="1381"/>
      <c r="AYW6" s="1381"/>
      <c r="AYX6" s="1381"/>
      <c r="AYY6" s="1382"/>
      <c r="AYZ6" s="1380"/>
      <c r="AZA6" s="1381"/>
      <c r="AZB6" s="1381"/>
      <c r="AZC6" s="1381"/>
      <c r="AZD6" s="1381"/>
      <c r="AZE6" s="1381"/>
      <c r="AZF6" s="1381"/>
      <c r="AZG6" s="1381"/>
      <c r="AZH6" s="1381"/>
      <c r="AZI6" s="1381"/>
      <c r="AZJ6" s="1381"/>
      <c r="AZK6" s="1381"/>
      <c r="AZL6" s="1381"/>
      <c r="AZM6" s="1381"/>
      <c r="AZN6" s="1381"/>
      <c r="AZO6" s="1382"/>
      <c r="AZP6" s="1380"/>
      <c r="AZQ6" s="1381"/>
      <c r="AZR6" s="1381"/>
      <c r="AZS6" s="1381"/>
      <c r="AZT6" s="1381"/>
      <c r="AZU6" s="1381"/>
      <c r="AZV6" s="1381"/>
      <c r="AZW6" s="1381"/>
      <c r="AZX6" s="1381"/>
      <c r="AZY6" s="1381"/>
      <c r="AZZ6" s="1381"/>
      <c r="BAA6" s="1381"/>
      <c r="BAB6" s="1381"/>
      <c r="BAC6" s="1381"/>
      <c r="BAD6" s="1381"/>
      <c r="BAE6" s="1382"/>
      <c r="BAF6" s="1380"/>
      <c r="BAG6" s="1381"/>
      <c r="BAH6" s="1381"/>
      <c r="BAI6" s="1381"/>
      <c r="BAJ6" s="1381"/>
      <c r="BAK6" s="1381"/>
      <c r="BAL6" s="1381"/>
      <c r="BAM6" s="1381"/>
      <c r="BAN6" s="1381"/>
      <c r="BAO6" s="1381"/>
      <c r="BAP6" s="1381"/>
      <c r="BAQ6" s="1381"/>
      <c r="BAR6" s="1381"/>
      <c r="BAS6" s="1381"/>
      <c r="BAT6" s="1381"/>
      <c r="BAU6" s="1382"/>
      <c r="BAV6" s="1380"/>
      <c r="BAW6" s="1381"/>
      <c r="BAX6" s="1381"/>
      <c r="BAY6" s="1381"/>
      <c r="BAZ6" s="1381"/>
      <c r="BBA6" s="1381"/>
      <c r="BBB6" s="1381"/>
      <c r="BBC6" s="1381"/>
      <c r="BBD6" s="1381"/>
      <c r="BBE6" s="1381"/>
      <c r="BBF6" s="1381"/>
      <c r="BBG6" s="1381"/>
      <c r="BBH6" s="1381"/>
      <c r="BBI6" s="1381"/>
      <c r="BBJ6" s="1381"/>
      <c r="BBK6" s="1382"/>
      <c r="BBL6" s="1380"/>
      <c r="BBM6" s="1381"/>
      <c r="BBN6" s="1381"/>
      <c r="BBO6" s="1381"/>
      <c r="BBP6" s="1381"/>
      <c r="BBQ6" s="1381"/>
      <c r="BBR6" s="1381"/>
      <c r="BBS6" s="1381"/>
      <c r="BBT6" s="1381"/>
      <c r="BBU6" s="1381"/>
      <c r="BBV6" s="1381"/>
      <c r="BBW6" s="1381"/>
      <c r="BBX6" s="1381"/>
      <c r="BBY6" s="1381"/>
      <c r="BBZ6" s="1381"/>
      <c r="BCA6" s="1382"/>
      <c r="BCB6" s="1380"/>
      <c r="BCC6" s="1381"/>
      <c r="BCD6" s="1381"/>
      <c r="BCE6" s="1381"/>
      <c r="BCF6" s="1381"/>
      <c r="BCG6" s="1381"/>
      <c r="BCH6" s="1381"/>
      <c r="BCI6" s="1381"/>
      <c r="BCJ6" s="1381"/>
      <c r="BCK6" s="1381"/>
      <c r="BCL6" s="1381"/>
      <c r="BCM6" s="1381"/>
      <c r="BCN6" s="1381"/>
      <c r="BCO6" s="1381"/>
      <c r="BCP6" s="1381"/>
      <c r="BCQ6" s="1382"/>
      <c r="BCR6" s="1380"/>
      <c r="BCS6" s="1381"/>
      <c r="BCT6" s="1381"/>
      <c r="BCU6" s="1381"/>
      <c r="BCV6" s="1381"/>
      <c r="BCW6" s="1381"/>
      <c r="BCX6" s="1381"/>
      <c r="BCY6" s="1381"/>
      <c r="BCZ6" s="1381"/>
      <c r="BDA6" s="1381"/>
      <c r="BDB6" s="1381"/>
      <c r="BDC6" s="1381"/>
      <c r="BDD6" s="1381"/>
      <c r="BDE6" s="1381"/>
      <c r="BDF6" s="1381"/>
      <c r="BDG6" s="1382"/>
      <c r="BDH6" s="1380"/>
      <c r="BDI6" s="1381"/>
      <c r="BDJ6" s="1381"/>
      <c r="BDK6" s="1381"/>
      <c r="BDL6" s="1381"/>
      <c r="BDM6" s="1381"/>
      <c r="BDN6" s="1381"/>
      <c r="BDO6" s="1381"/>
      <c r="BDP6" s="1381"/>
      <c r="BDQ6" s="1381"/>
      <c r="BDR6" s="1381"/>
      <c r="BDS6" s="1381"/>
      <c r="BDT6" s="1381"/>
      <c r="BDU6" s="1381"/>
      <c r="BDV6" s="1381"/>
      <c r="BDW6" s="1382"/>
      <c r="BDX6" s="1380"/>
      <c r="BDY6" s="1381"/>
      <c r="BDZ6" s="1381"/>
      <c r="BEA6" s="1381"/>
      <c r="BEB6" s="1381"/>
      <c r="BEC6" s="1381"/>
      <c r="BED6" s="1381"/>
      <c r="BEE6" s="1381"/>
      <c r="BEF6" s="1381"/>
      <c r="BEG6" s="1381"/>
      <c r="BEH6" s="1381"/>
      <c r="BEI6" s="1381"/>
      <c r="BEJ6" s="1381"/>
      <c r="BEK6" s="1381"/>
      <c r="BEL6" s="1381"/>
      <c r="BEM6" s="1382"/>
      <c r="BEN6" s="1380"/>
      <c r="BEO6" s="1381"/>
      <c r="BEP6" s="1381"/>
      <c r="BEQ6" s="1381"/>
      <c r="BER6" s="1381"/>
      <c r="BES6" s="1381"/>
      <c r="BET6" s="1381"/>
      <c r="BEU6" s="1381"/>
      <c r="BEV6" s="1381"/>
      <c r="BEW6" s="1381"/>
      <c r="BEX6" s="1381"/>
      <c r="BEY6" s="1381"/>
      <c r="BEZ6" s="1381"/>
      <c r="BFA6" s="1381"/>
      <c r="BFB6" s="1381"/>
      <c r="BFC6" s="1382"/>
      <c r="BFD6" s="1380"/>
      <c r="BFE6" s="1381"/>
      <c r="BFF6" s="1381"/>
      <c r="BFG6" s="1381"/>
      <c r="BFH6" s="1381"/>
      <c r="BFI6" s="1381"/>
      <c r="BFJ6" s="1381"/>
      <c r="BFK6" s="1381"/>
      <c r="BFL6" s="1381"/>
      <c r="BFM6" s="1381"/>
      <c r="BFN6" s="1381"/>
      <c r="BFO6" s="1381"/>
      <c r="BFP6" s="1381"/>
      <c r="BFQ6" s="1381"/>
      <c r="BFR6" s="1381"/>
      <c r="BFS6" s="1382"/>
      <c r="BFT6" s="1380"/>
      <c r="BFU6" s="1381"/>
      <c r="BFV6" s="1381"/>
      <c r="BFW6" s="1381"/>
      <c r="BFX6" s="1381"/>
      <c r="BFY6" s="1381"/>
      <c r="BFZ6" s="1381"/>
      <c r="BGA6" s="1381"/>
      <c r="BGB6" s="1381"/>
      <c r="BGC6" s="1381"/>
      <c r="BGD6" s="1381"/>
      <c r="BGE6" s="1381"/>
      <c r="BGF6" s="1381"/>
      <c r="BGG6" s="1381"/>
      <c r="BGH6" s="1381"/>
      <c r="BGI6" s="1382"/>
      <c r="BGJ6" s="1380"/>
      <c r="BGK6" s="1381"/>
      <c r="BGL6" s="1381"/>
      <c r="BGM6" s="1381"/>
      <c r="BGN6" s="1381"/>
      <c r="BGO6" s="1381"/>
      <c r="BGP6" s="1381"/>
      <c r="BGQ6" s="1381"/>
      <c r="BGR6" s="1381"/>
      <c r="BGS6" s="1381"/>
      <c r="BGT6" s="1381"/>
      <c r="BGU6" s="1381"/>
      <c r="BGV6" s="1381"/>
      <c r="BGW6" s="1381"/>
      <c r="BGX6" s="1381"/>
      <c r="BGY6" s="1382"/>
      <c r="BGZ6" s="1380"/>
      <c r="BHA6" s="1381"/>
      <c r="BHB6" s="1381"/>
      <c r="BHC6" s="1381"/>
      <c r="BHD6" s="1381"/>
      <c r="BHE6" s="1381"/>
      <c r="BHF6" s="1381"/>
      <c r="BHG6" s="1381"/>
      <c r="BHH6" s="1381"/>
      <c r="BHI6" s="1381"/>
      <c r="BHJ6" s="1381"/>
      <c r="BHK6" s="1381"/>
      <c r="BHL6" s="1381"/>
      <c r="BHM6" s="1381"/>
      <c r="BHN6" s="1381"/>
      <c r="BHO6" s="1382"/>
      <c r="BHP6" s="1380"/>
      <c r="BHQ6" s="1381"/>
      <c r="BHR6" s="1381"/>
      <c r="BHS6" s="1381"/>
      <c r="BHT6" s="1381"/>
      <c r="BHU6" s="1381"/>
      <c r="BHV6" s="1381"/>
      <c r="BHW6" s="1381"/>
      <c r="BHX6" s="1381"/>
      <c r="BHY6" s="1381"/>
      <c r="BHZ6" s="1381"/>
      <c r="BIA6" s="1381"/>
      <c r="BIB6" s="1381"/>
      <c r="BIC6" s="1381"/>
      <c r="BID6" s="1381"/>
      <c r="BIE6" s="1382"/>
      <c r="BIF6" s="1380"/>
      <c r="BIG6" s="1381"/>
      <c r="BIH6" s="1381"/>
      <c r="BII6" s="1381"/>
      <c r="BIJ6" s="1381"/>
      <c r="BIK6" s="1381"/>
      <c r="BIL6" s="1381"/>
      <c r="BIM6" s="1381"/>
      <c r="BIN6" s="1381"/>
      <c r="BIO6" s="1381"/>
      <c r="BIP6" s="1381"/>
      <c r="BIQ6" s="1381"/>
      <c r="BIR6" s="1381"/>
      <c r="BIS6" s="1381"/>
      <c r="BIT6" s="1381"/>
      <c r="BIU6" s="1382"/>
      <c r="BIV6" s="1380"/>
      <c r="BIW6" s="1381"/>
      <c r="BIX6" s="1381"/>
      <c r="BIY6" s="1381"/>
      <c r="BIZ6" s="1381"/>
      <c r="BJA6" s="1381"/>
      <c r="BJB6" s="1381"/>
      <c r="BJC6" s="1381"/>
      <c r="BJD6" s="1381"/>
      <c r="BJE6" s="1381"/>
      <c r="BJF6" s="1381"/>
      <c r="BJG6" s="1381"/>
      <c r="BJH6" s="1381"/>
      <c r="BJI6" s="1381"/>
      <c r="BJJ6" s="1381"/>
      <c r="BJK6" s="1382"/>
      <c r="BJL6" s="1380"/>
      <c r="BJM6" s="1381"/>
      <c r="BJN6" s="1381"/>
      <c r="BJO6" s="1381"/>
      <c r="BJP6" s="1381"/>
      <c r="BJQ6" s="1381"/>
      <c r="BJR6" s="1381"/>
      <c r="BJS6" s="1381"/>
      <c r="BJT6" s="1381"/>
      <c r="BJU6" s="1381"/>
      <c r="BJV6" s="1381"/>
      <c r="BJW6" s="1381"/>
      <c r="BJX6" s="1381"/>
      <c r="BJY6" s="1381"/>
      <c r="BJZ6" s="1381"/>
      <c r="BKA6" s="1382"/>
      <c r="BKB6" s="1380"/>
      <c r="BKC6" s="1381"/>
      <c r="BKD6" s="1381"/>
      <c r="BKE6" s="1381"/>
      <c r="BKF6" s="1381"/>
      <c r="BKG6" s="1381"/>
      <c r="BKH6" s="1381"/>
      <c r="BKI6" s="1381"/>
      <c r="BKJ6" s="1381"/>
      <c r="BKK6" s="1381"/>
      <c r="BKL6" s="1381"/>
      <c r="BKM6" s="1381"/>
      <c r="BKN6" s="1381"/>
      <c r="BKO6" s="1381"/>
      <c r="BKP6" s="1381"/>
      <c r="BKQ6" s="1382"/>
      <c r="BKR6" s="1380"/>
      <c r="BKS6" s="1381"/>
      <c r="BKT6" s="1381"/>
      <c r="BKU6" s="1381"/>
      <c r="BKV6" s="1381"/>
      <c r="BKW6" s="1381"/>
      <c r="BKX6" s="1381"/>
      <c r="BKY6" s="1381"/>
      <c r="BKZ6" s="1381"/>
      <c r="BLA6" s="1381"/>
      <c r="BLB6" s="1381"/>
      <c r="BLC6" s="1381"/>
      <c r="BLD6" s="1381"/>
      <c r="BLE6" s="1381"/>
      <c r="BLF6" s="1381"/>
      <c r="BLG6" s="1382"/>
      <c r="BLH6" s="1380"/>
      <c r="BLI6" s="1381"/>
      <c r="BLJ6" s="1381"/>
      <c r="BLK6" s="1381"/>
      <c r="BLL6" s="1381"/>
      <c r="BLM6" s="1381"/>
      <c r="BLN6" s="1381"/>
      <c r="BLO6" s="1381"/>
      <c r="BLP6" s="1381"/>
      <c r="BLQ6" s="1381"/>
      <c r="BLR6" s="1381"/>
      <c r="BLS6" s="1381"/>
      <c r="BLT6" s="1381"/>
      <c r="BLU6" s="1381"/>
      <c r="BLV6" s="1381"/>
      <c r="BLW6" s="1382"/>
      <c r="BLX6" s="1380"/>
      <c r="BLY6" s="1381"/>
      <c r="BLZ6" s="1381"/>
      <c r="BMA6" s="1381"/>
      <c r="BMB6" s="1381"/>
      <c r="BMC6" s="1381"/>
      <c r="BMD6" s="1381"/>
      <c r="BME6" s="1381"/>
      <c r="BMF6" s="1381"/>
      <c r="BMG6" s="1381"/>
      <c r="BMH6" s="1381"/>
      <c r="BMI6" s="1381"/>
      <c r="BMJ6" s="1381"/>
      <c r="BMK6" s="1381"/>
      <c r="BML6" s="1381"/>
      <c r="BMM6" s="1382"/>
      <c r="BMN6" s="1380"/>
      <c r="BMO6" s="1381"/>
      <c r="BMP6" s="1381"/>
      <c r="BMQ6" s="1381"/>
      <c r="BMR6" s="1381"/>
      <c r="BMS6" s="1381"/>
      <c r="BMT6" s="1381"/>
      <c r="BMU6" s="1381"/>
      <c r="BMV6" s="1381"/>
      <c r="BMW6" s="1381"/>
      <c r="BMX6" s="1381"/>
      <c r="BMY6" s="1381"/>
      <c r="BMZ6" s="1381"/>
      <c r="BNA6" s="1381"/>
      <c r="BNB6" s="1381"/>
      <c r="BNC6" s="1382"/>
      <c r="BND6" s="1380"/>
      <c r="BNE6" s="1381"/>
      <c r="BNF6" s="1381"/>
      <c r="BNG6" s="1381"/>
      <c r="BNH6" s="1381"/>
      <c r="BNI6" s="1381"/>
      <c r="BNJ6" s="1381"/>
      <c r="BNK6" s="1381"/>
      <c r="BNL6" s="1381"/>
      <c r="BNM6" s="1381"/>
      <c r="BNN6" s="1381"/>
      <c r="BNO6" s="1381"/>
      <c r="BNP6" s="1381"/>
      <c r="BNQ6" s="1381"/>
      <c r="BNR6" s="1381"/>
      <c r="BNS6" s="1382"/>
      <c r="BNT6" s="1380"/>
      <c r="BNU6" s="1381"/>
      <c r="BNV6" s="1381"/>
      <c r="BNW6" s="1381"/>
      <c r="BNX6" s="1381"/>
      <c r="BNY6" s="1381"/>
      <c r="BNZ6" s="1381"/>
      <c r="BOA6" s="1381"/>
      <c r="BOB6" s="1381"/>
      <c r="BOC6" s="1381"/>
      <c r="BOD6" s="1381"/>
      <c r="BOE6" s="1381"/>
      <c r="BOF6" s="1381"/>
      <c r="BOG6" s="1381"/>
      <c r="BOH6" s="1381"/>
      <c r="BOI6" s="1382"/>
      <c r="BOJ6" s="1380"/>
      <c r="BOK6" s="1381"/>
      <c r="BOL6" s="1381"/>
      <c r="BOM6" s="1381"/>
      <c r="BON6" s="1381"/>
      <c r="BOO6" s="1381"/>
      <c r="BOP6" s="1381"/>
      <c r="BOQ6" s="1381"/>
      <c r="BOR6" s="1381"/>
      <c r="BOS6" s="1381"/>
      <c r="BOT6" s="1381"/>
      <c r="BOU6" s="1381"/>
      <c r="BOV6" s="1381"/>
      <c r="BOW6" s="1381"/>
      <c r="BOX6" s="1381"/>
      <c r="BOY6" s="1382"/>
      <c r="BOZ6" s="1380"/>
      <c r="BPA6" s="1381"/>
      <c r="BPB6" s="1381"/>
      <c r="BPC6" s="1381"/>
      <c r="BPD6" s="1381"/>
      <c r="BPE6" s="1381"/>
      <c r="BPF6" s="1381"/>
      <c r="BPG6" s="1381"/>
      <c r="BPH6" s="1381"/>
      <c r="BPI6" s="1381"/>
      <c r="BPJ6" s="1381"/>
      <c r="BPK6" s="1381"/>
      <c r="BPL6" s="1381"/>
      <c r="BPM6" s="1381"/>
      <c r="BPN6" s="1381"/>
      <c r="BPO6" s="1382"/>
      <c r="BPP6" s="1380"/>
      <c r="BPQ6" s="1381"/>
      <c r="BPR6" s="1381"/>
      <c r="BPS6" s="1381"/>
      <c r="BPT6" s="1381"/>
      <c r="BPU6" s="1381"/>
      <c r="BPV6" s="1381"/>
      <c r="BPW6" s="1381"/>
      <c r="BPX6" s="1381"/>
      <c r="BPY6" s="1381"/>
      <c r="BPZ6" s="1381"/>
      <c r="BQA6" s="1381"/>
      <c r="BQB6" s="1381"/>
      <c r="BQC6" s="1381"/>
      <c r="BQD6" s="1381"/>
      <c r="BQE6" s="1382"/>
      <c r="BQF6" s="1380"/>
      <c r="BQG6" s="1381"/>
      <c r="BQH6" s="1381"/>
      <c r="BQI6" s="1381"/>
      <c r="BQJ6" s="1381"/>
      <c r="BQK6" s="1381"/>
      <c r="BQL6" s="1381"/>
      <c r="BQM6" s="1381"/>
      <c r="BQN6" s="1381"/>
      <c r="BQO6" s="1381"/>
      <c r="BQP6" s="1381"/>
      <c r="BQQ6" s="1381"/>
      <c r="BQR6" s="1381"/>
      <c r="BQS6" s="1381"/>
      <c r="BQT6" s="1381"/>
      <c r="BQU6" s="1382"/>
      <c r="BQV6" s="1380"/>
      <c r="BQW6" s="1381"/>
      <c r="BQX6" s="1381"/>
      <c r="BQY6" s="1381"/>
      <c r="BQZ6" s="1381"/>
      <c r="BRA6" s="1381"/>
      <c r="BRB6" s="1381"/>
      <c r="BRC6" s="1381"/>
      <c r="BRD6" s="1381"/>
      <c r="BRE6" s="1381"/>
      <c r="BRF6" s="1381"/>
      <c r="BRG6" s="1381"/>
      <c r="BRH6" s="1381"/>
      <c r="BRI6" s="1381"/>
      <c r="BRJ6" s="1381"/>
      <c r="BRK6" s="1382"/>
      <c r="BRL6" s="1380"/>
      <c r="BRM6" s="1381"/>
      <c r="BRN6" s="1381"/>
      <c r="BRO6" s="1381"/>
      <c r="BRP6" s="1381"/>
      <c r="BRQ6" s="1381"/>
      <c r="BRR6" s="1381"/>
      <c r="BRS6" s="1381"/>
      <c r="BRT6" s="1381"/>
      <c r="BRU6" s="1381"/>
      <c r="BRV6" s="1381"/>
      <c r="BRW6" s="1381"/>
      <c r="BRX6" s="1381"/>
      <c r="BRY6" s="1381"/>
      <c r="BRZ6" s="1381"/>
      <c r="BSA6" s="1382"/>
      <c r="BSB6" s="1380"/>
      <c r="BSC6" s="1381"/>
      <c r="BSD6" s="1381"/>
      <c r="BSE6" s="1381"/>
      <c r="BSF6" s="1381"/>
      <c r="BSG6" s="1381"/>
      <c r="BSH6" s="1381"/>
      <c r="BSI6" s="1381"/>
      <c r="BSJ6" s="1381"/>
      <c r="BSK6" s="1381"/>
      <c r="BSL6" s="1381"/>
      <c r="BSM6" s="1381"/>
      <c r="BSN6" s="1381"/>
      <c r="BSO6" s="1381"/>
      <c r="BSP6" s="1381"/>
      <c r="BSQ6" s="1382"/>
      <c r="BSR6" s="1380"/>
      <c r="BSS6" s="1381"/>
      <c r="BST6" s="1381"/>
      <c r="BSU6" s="1381"/>
      <c r="BSV6" s="1381"/>
      <c r="BSW6" s="1381"/>
      <c r="BSX6" s="1381"/>
      <c r="BSY6" s="1381"/>
      <c r="BSZ6" s="1381"/>
      <c r="BTA6" s="1381"/>
      <c r="BTB6" s="1381"/>
      <c r="BTC6" s="1381"/>
      <c r="BTD6" s="1381"/>
      <c r="BTE6" s="1381"/>
      <c r="BTF6" s="1381"/>
      <c r="BTG6" s="1382"/>
      <c r="BTH6" s="1380"/>
      <c r="BTI6" s="1381"/>
      <c r="BTJ6" s="1381"/>
      <c r="BTK6" s="1381"/>
      <c r="BTL6" s="1381"/>
      <c r="BTM6" s="1381"/>
      <c r="BTN6" s="1381"/>
      <c r="BTO6" s="1381"/>
      <c r="BTP6" s="1381"/>
      <c r="BTQ6" s="1381"/>
      <c r="BTR6" s="1381"/>
      <c r="BTS6" s="1381"/>
      <c r="BTT6" s="1381"/>
      <c r="BTU6" s="1381"/>
      <c r="BTV6" s="1381"/>
      <c r="BTW6" s="1382"/>
      <c r="BTX6" s="1380"/>
      <c r="BTY6" s="1381"/>
      <c r="BTZ6" s="1381"/>
      <c r="BUA6" s="1381"/>
      <c r="BUB6" s="1381"/>
      <c r="BUC6" s="1381"/>
      <c r="BUD6" s="1381"/>
      <c r="BUE6" s="1381"/>
      <c r="BUF6" s="1381"/>
      <c r="BUG6" s="1381"/>
      <c r="BUH6" s="1381"/>
      <c r="BUI6" s="1381"/>
      <c r="BUJ6" s="1381"/>
      <c r="BUK6" s="1381"/>
      <c r="BUL6" s="1381"/>
      <c r="BUM6" s="1382"/>
      <c r="BUN6" s="1380"/>
      <c r="BUO6" s="1381"/>
      <c r="BUP6" s="1381"/>
      <c r="BUQ6" s="1381"/>
      <c r="BUR6" s="1381"/>
      <c r="BUS6" s="1381"/>
      <c r="BUT6" s="1381"/>
      <c r="BUU6" s="1381"/>
      <c r="BUV6" s="1381"/>
      <c r="BUW6" s="1381"/>
      <c r="BUX6" s="1381"/>
      <c r="BUY6" s="1381"/>
      <c r="BUZ6" s="1381"/>
      <c r="BVA6" s="1381"/>
      <c r="BVB6" s="1381"/>
      <c r="BVC6" s="1382"/>
      <c r="BVD6" s="1380"/>
      <c r="BVE6" s="1381"/>
      <c r="BVF6" s="1381"/>
      <c r="BVG6" s="1381"/>
      <c r="BVH6" s="1381"/>
      <c r="BVI6" s="1381"/>
      <c r="BVJ6" s="1381"/>
      <c r="BVK6" s="1381"/>
      <c r="BVL6" s="1381"/>
      <c r="BVM6" s="1381"/>
      <c r="BVN6" s="1381"/>
      <c r="BVO6" s="1381"/>
      <c r="BVP6" s="1381"/>
      <c r="BVQ6" s="1381"/>
      <c r="BVR6" s="1381"/>
      <c r="BVS6" s="1382"/>
      <c r="BVT6" s="1380"/>
      <c r="BVU6" s="1381"/>
      <c r="BVV6" s="1381"/>
      <c r="BVW6" s="1381"/>
      <c r="BVX6" s="1381"/>
      <c r="BVY6" s="1381"/>
      <c r="BVZ6" s="1381"/>
      <c r="BWA6" s="1381"/>
      <c r="BWB6" s="1381"/>
      <c r="BWC6" s="1381"/>
      <c r="BWD6" s="1381"/>
      <c r="BWE6" s="1381"/>
      <c r="BWF6" s="1381"/>
      <c r="BWG6" s="1381"/>
      <c r="BWH6" s="1381"/>
      <c r="BWI6" s="1382"/>
      <c r="BWJ6" s="1380"/>
      <c r="BWK6" s="1381"/>
      <c r="BWL6" s="1381"/>
      <c r="BWM6" s="1381"/>
      <c r="BWN6" s="1381"/>
      <c r="BWO6" s="1381"/>
      <c r="BWP6" s="1381"/>
      <c r="BWQ6" s="1381"/>
      <c r="BWR6" s="1381"/>
      <c r="BWS6" s="1381"/>
      <c r="BWT6" s="1381"/>
      <c r="BWU6" s="1381"/>
      <c r="BWV6" s="1381"/>
      <c r="BWW6" s="1381"/>
      <c r="BWX6" s="1381"/>
      <c r="BWY6" s="1382"/>
      <c r="BWZ6" s="1380"/>
      <c r="BXA6" s="1381"/>
      <c r="BXB6" s="1381"/>
      <c r="BXC6" s="1381"/>
      <c r="BXD6" s="1381"/>
      <c r="BXE6" s="1381"/>
      <c r="BXF6" s="1381"/>
      <c r="BXG6" s="1381"/>
      <c r="BXH6" s="1381"/>
      <c r="BXI6" s="1381"/>
      <c r="BXJ6" s="1381"/>
      <c r="BXK6" s="1381"/>
      <c r="BXL6" s="1381"/>
      <c r="BXM6" s="1381"/>
      <c r="BXN6" s="1381"/>
      <c r="BXO6" s="1382"/>
      <c r="BXP6" s="1380"/>
      <c r="BXQ6" s="1381"/>
      <c r="BXR6" s="1381"/>
      <c r="BXS6" s="1381"/>
      <c r="BXT6" s="1381"/>
      <c r="BXU6" s="1381"/>
      <c r="BXV6" s="1381"/>
      <c r="BXW6" s="1381"/>
      <c r="BXX6" s="1381"/>
      <c r="BXY6" s="1381"/>
      <c r="BXZ6" s="1381"/>
      <c r="BYA6" s="1381"/>
      <c r="BYB6" s="1381"/>
      <c r="BYC6" s="1381"/>
      <c r="BYD6" s="1381"/>
      <c r="BYE6" s="1382"/>
      <c r="BYF6" s="1380"/>
      <c r="BYG6" s="1381"/>
      <c r="BYH6" s="1381"/>
      <c r="BYI6" s="1381"/>
      <c r="BYJ6" s="1381"/>
      <c r="BYK6" s="1381"/>
      <c r="BYL6" s="1381"/>
      <c r="BYM6" s="1381"/>
      <c r="BYN6" s="1381"/>
      <c r="BYO6" s="1381"/>
      <c r="BYP6" s="1381"/>
      <c r="BYQ6" s="1381"/>
      <c r="BYR6" s="1381"/>
      <c r="BYS6" s="1381"/>
      <c r="BYT6" s="1381"/>
      <c r="BYU6" s="1382"/>
      <c r="BYV6" s="1380"/>
      <c r="BYW6" s="1381"/>
      <c r="BYX6" s="1381"/>
      <c r="BYY6" s="1381"/>
      <c r="BYZ6" s="1381"/>
      <c r="BZA6" s="1381"/>
      <c r="BZB6" s="1381"/>
      <c r="BZC6" s="1381"/>
      <c r="BZD6" s="1381"/>
      <c r="BZE6" s="1381"/>
      <c r="BZF6" s="1381"/>
      <c r="BZG6" s="1381"/>
      <c r="BZH6" s="1381"/>
      <c r="BZI6" s="1381"/>
      <c r="BZJ6" s="1381"/>
      <c r="BZK6" s="1382"/>
      <c r="BZL6" s="1380"/>
      <c r="BZM6" s="1381"/>
      <c r="BZN6" s="1381"/>
      <c r="BZO6" s="1381"/>
      <c r="BZP6" s="1381"/>
      <c r="BZQ6" s="1381"/>
      <c r="BZR6" s="1381"/>
      <c r="BZS6" s="1381"/>
      <c r="BZT6" s="1381"/>
      <c r="BZU6" s="1381"/>
      <c r="BZV6" s="1381"/>
      <c r="BZW6" s="1381"/>
      <c r="BZX6" s="1381"/>
      <c r="BZY6" s="1381"/>
      <c r="BZZ6" s="1381"/>
      <c r="CAA6" s="1382"/>
      <c r="CAB6" s="1380"/>
      <c r="CAC6" s="1381"/>
      <c r="CAD6" s="1381"/>
      <c r="CAE6" s="1381"/>
      <c r="CAF6" s="1381"/>
      <c r="CAG6" s="1381"/>
      <c r="CAH6" s="1381"/>
      <c r="CAI6" s="1381"/>
      <c r="CAJ6" s="1381"/>
      <c r="CAK6" s="1381"/>
      <c r="CAL6" s="1381"/>
      <c r="CAM6" s="1381"/>
      <c r="CAN6" s="1381"/>
      <c r="CAO6" s="1381"/>
      <c r="CAP6" s="1381"/>
      <c r="CAQ6" s="1382"/>
      <c r="CAR6" s="1380"/>
      <c r="CAS6" s="1381"/>
      <c r="CAT6" s="1381"/>
      <c r="CAU6" s="1381"/>
      <c r="CAV6" s="1381"/>
      <c r="CAW6" s="1381"/>
      <c r="CAX6" s="1381"/>
      <c r="CAY6" s="1381"/>
      <c r="CAZ6" s="1381"/>
      <c r="CBA6" s="1381"/>
      <c r="CBB6" s="1381"/>
      <c r="CBC6" s="1381"/>
      <c r="CBD6" s="1381"/>
      <c r="CBE6" s="1381"/>
      <c r="CBF6" s="1381"/>
      <c r="CBG6" s="1382"/>
      <c r="CBH6" s="1380"/>
      <c r="CBI6" s="1381"/>
      <c r="CBJ6" s="1381"/>
      <c r="CBK6" s="1381"/>
      <c r="CBL6" s="1381"/>
      <c r="CBM6" s="1381"/>
      <c r="CBN6" s="1381"/>
      <c r="CBO6" s="1381"/>
      <c r="CBP6" s="1381"/>
      <c r="CBQ6" s="1381"/>
      <c r="CBR6" s="1381"/>
      <c r="CBS6" s="1381"/>
      <c r="CBT6" s="1381"/>
      <c r="CBU6" s="1381"/>
      <c r="CBV6" s="1381"/>
      <c r="CBW6" s="1382"/>
      <c r="CBX6" s="1380"/>
      <c r="CBY6" s="1381"/>
      <c r="CBZ6" s="1381"/>
      <c r="CCA6" s="1381"/>
      <c r="CCB6" s="1381"/>
      <c r="CCC6" s="1381"/>
      <c r="CCD6" s="1381"/>
      <c r="CCE6" s="1381"/>
      <c r="CCF6" s="1381"/>
      <c r="CCG6" s="1381"/>
      <c r="CCH6" s="1381"/>
      <c r="CCI6" s="1381"/>
      <c r="CCJ6" s="1381"/>
      <c r="CCK6" s="1381"/>
      <c r="CCL6" s="1381"/>
      <c r="CCM6" s="1382"/>
      <c r="CCN6" s="1380"/>
      <c r="CCO6" s="1381"/>
      <c r="CCP6" s="1381"/>
      <c r="CCQ6" s="1381"/>
      <c r="CCR6" s="1381"/>
      <c r="CCS6" s="1381"/>
      <c r="CCT6" s="1381"/>
      <c r="CCU6" s="1381"/>
      <c r="CCV6" s="1381"/>
      <c r="CCW6" s="1381"/>
      <c r="CCX6" s="1381"/>
      <c r="CCY6" s="1381"/>
      <c r="CCZ6" s="1381"/>
      <c r="CDA6" s="1381"/>
      <c r="CDB6" s="1381"/>
      <c r="CDC6" s="1382"/>
      <c r="CDD6" s="1380"/>
      <c r="CDE6" s="1381"/>
      <c r="CDF6" s="1381"/>
      <c r="CDG6" s="1381"/>
      <c r="CDH6" s="1381"/>
      <c r="CDI6" s="1381"/>
      <c r="CDJ6" s="1381"/>
      <c r="CDK6" s="1381"/>
      <c r="CDL6" s="1381"/>
      <c r="CDM6" s="1381"/>
      <c r="CDN6" s="1381"/>
      <c r="CDO6" s="1381"/>
      <c r="CDP6" s="1381"/>
      <c r="CDQ6" s="1381"/>
      <c r="CDR6" s="1381"/>
      <c r="CDS6" s="1382"/>
      <c r="CDT6" s="1380"/>
      <c r="CDU6" s="1381"/>
      <c r="CDV6" s="1381"/>
      <c r="CDW6" s="1381"/>
      <c r="CDX6" s="1381"/>
      <c r="CDY6" s="1381"/>
      <c r="CDZ6" s="1381"/>
      <c r="CEA6" s="1381"/>
      <c r="CEB6" s="1381"/>
      <c r="CEC6" s="1381"/>
      <c r="CED6" s="1381"/>
      <c r="CEE6" s="1381"/>
      <c r="CEF6" s="1381"/>
      <c r="CEG6" s="1381"/>
      <c r="CEH6" s="1381"/>
      <c r="CEI6" s="1382"/>
      <c r="CEJ6" s="1380"/>
      <c r="CEK6" s="1381"/>
      <c r="CEL6" s="1381"/>
      <c r="CEM6" s="1381"/>
      <c r="CEN6" s="1381"/>
      <c r="CEO6" s="1381"/>
      <c r="CEP6" s="1381"/>
      <c r="CEQ6" s="1381"/>
      <c r="CER6" s="1381"/>
      <c r="CES6" s="1381"/>
      <c r="CET6" s="1381"/>
      <c r="CEU6" s="1381"/>
      <c r="CEV6" s="1381"/>
      <c r="CEW6" s="1381"/>
      <c r="CEX6" s="1381"/>
      <c r="CEY6" s="1382"/>
      <c r="CEZ6" s="1380"/>
      <c r="CFA6" s="1381"/>
      <c r="CFB6" s="1381"/>
      <c r="CFC6" s="1381"/>
      <c r="CFD6" s="1381"/>
      <c r="CFE6" s="1381"/>
      <c r="CFF6" s="1381"/>
      <c r="CFG6" s="1381"/>
      <c r="CFH6" s="1381"/>
      <c r="CFI6" s="1381"/>
      <c r="CFJ6" s="1381"/>
      <c r="CFK6" s="1381"/>
      <c r="CFL6" s="1381"/>
      <c r="CFM6" s="1381"/>
      <c r="CFN6" s="1381"/>
      <c r="CFO6" s="1382"/>
      <c r="CFP6" s="1380"/>
      <c r="CFQ6" s="1381"/>
      <c r="CFR6" s="1381"/>
      <c r="CFS6" s="1381"/>
      <c r="CFT6" s="1381"/>
      <c r="CFU6" s="1381"/>
      <c r="CFV6" s="1381"/>
      <c r="CFW6" s="1381"/>
      <c r="CFX6" s="1381"/>
      <c r="CFY6" s="1381"/>
      <c r="CFZ6" s="1381"/>
      <c r="CGA6" s="1381"/>
      <c r="CGB6" s="1381"/>
      <c r="CGC6" s="1381"/>
      <c r="CGD6" s="1381"/>
      <c r="CGE6" s="1382"/>
      <c r="CGF6" s="1380"/>
      <c r="CGG6" s="1381"/>
      <c r="CGH6" s="1381"/>
      <c r="CGI6" s="1381"/>
      <c r="CGJ6" s="1381"/>
      <c r="CGK6" s="1381"/>
      <c r="CGL6" s="1381"/>
      <c r="CGM6" s="1381"/>
      <c r="CGN6" s="1381"/>
      <c r="CGO6" s="1381"/>
      <c r="CGP6" s="1381"/>
      <c r="CGQ6" s="1381"/>
      <c r="CGR6" s="1381"/>
      <c r="CGS6" s="1381"/>
      <c r="CGT6" s="1381"/>
      <c r="CGU6" s="1382"/>
      <c r="CGV6" s="1380"/>
      <c r="CGW6" s="1381"/>
      <c r="CGX6" s="1381"/>
      <c r="CGY6" s="1381"/>
      <c r="CGZ6" s="1381"/>
      <c r="CHA6" s="1381"/>
      <c r="CHB6" s="1381"/>
      <c r="CHC6" s="1381"/>
      <c r="CHD6" s="1381"/>
      <c r="CHE6" s="1381"/>
      <c r="CHF6" s="1381"/>
      <c r="CHG6" s="1381"/>
      <c r="CHH6" s="1381"/>
      <c r="CHI6" s="1381"/>
      <c r="CHJ6" s="1381"/>
      <c r="CHK6" s="1382"/>
      <c r="CHL6" s="1380"/>
      <c r="CHM6" s="1381"/>
      <c r="CHN6" s="1381"/>
      <c r="CHO6" s="1381"/>
      <c r="CHP6" s="1381"/>
      <c r="CHQ6" s="1381"/>
      <c r="CHR6" s="1381"/>
      <c r="CHS6" s="1381"/>
      <c r="CHT6" s="1381"/>
      <c r="CHU6" s="1381"/>
      <c r="CHV6" s="1381"/>
      <c r="CHW6" s="1381"/>
      <c r="CHX6" s="1381"/>
      <c r="CHY6" s="1381"/>
      <c r="CHZ6" s="1381"/>
      <c r="CIA6" s="1382"/>
      <c r="CIB6" s="1380"/>
      <c r="CIC6" s="1381"/>
      <c r="CID6" s="1381"/>
      <c r="CIE6" s="1381"/>
      <c r="CIF6" s="1381"/>
      <c r="CIG6" s="1381"/>
      <c r="CIH6" s="1381"/>
      <c r="CII6" s="1381"/>
      <c r="CIJ6" s="1381"/>
      <c r="CIK6" s="1381"/>
      <c r="CIL6" s="1381"/>
      <c r="CIM6" s="1381"/>
      <c r="CIN6" s="1381"/>
      <c r="CIO6" s="1381"/>
      <c r="CIP6" s="1381"/>
      <c r="CIQ6" s="1382"/>
      <c r="CIR6" s="1380"/>
      <c r="CIS6" s="1381"/>
      <c r="CIT6" s="1381"/>
      <c r="CIU6" s="1381"/>
      <c r="CIV6" s="1381"/>
      <c r="CIW6" s="1381"/>
      <c r="CIX6" s="1381"/>
      <c r="CIY6" s="1381"/>
      <c r="CIZ6" s="1381"/>
      <c r="CJA6" s="1381"/>
      <c r="CJB6" s="1381"/>
      <c r="CJC6" s="1381"/>
      <c r="CJD6" s="1381"/>
      <c r="CJE6" s="1381"/>
      <c r="CJF6" s="1381"/>
      <c r="CJG6" s="1382"/>
      <c r="CJH6" s="1380"/>
      <c r="CJI6" s="1381"/>
      <c r="CJJ6" s="1381"/>
      <c r="CJK6" s="1381"/>
      <c r="CJL6" s="1381"/>
      <c r="CJM6" s="1381"/>
      <c r="CJN6" s="1381"/>
      <c r="CJO6" s="1381"/>
      <c r="CJP6" s="1381"/>
      <c r="CJQ6" s="1381"/>
      <c r="CJR6" s="1381"/>
      <c r="CJS6" s="1381"/>
      <c r="CJT6" s="1381"/>
      <c r="CJU6" s="1381"/>
      <c r="CJV6" s="1381"/>
      <c r="CJW6" s="1382"/>
      <c r="CJX6" s="1380"/>
      <c r="CJY6" s="1381"/>
      <c r="CJZ6" s="1381"/>
      <c r="CKA6" s="1381"/>
      <c r="CKB6" s="1381"/>
      <c r="CKC6" s="1381"/>
      <c r="CKD6" s="1381"/>
      <c r="CKE6" s="1381"/>
      <c r="CKF6" s="1381"/>
      <c r="CKG6" s="1381"/>
      <c r="CKH6" s="1381"/>
      <c r="CKI6" s="1381"/>
      <c r="CKJ6" s="1381"/>
      <c r="CKK6" s="1381"/>
      <c r="CKL6" s="1381"/>
      <c r="CKM6" s="1382"/>
      <c r="CKN6" s="1380"/>
      <c r="CKO6" s="1381"/>
      <c r="CKP6" s="1381"/>
      <c r="CKQ6" s="1381"/>
      <c r="CKR6" s="1381"/>
      <c r="CKS6" s="1381"/>
      <c r="CKT6" s="1381"/>
      <c r="CKU6" s="1381"/>
      <c r="CKV6" s="1381"/>
      <c r="CKW6" s="1381"/>
      <c r="CKX6" s="1381"/>
      <c r="CKY6" s="1381"/>
      <c r="CKZ6" s="1381"/>
      <c r="CLA6" s="1381"/>
      <c r="CLB6" s="1381"/>
      <c r="CLC6" s="1382"/>
      <c r="CLD6" s="1380"/>
      <c r="CLE6" s="1381"/>
      <c r="CLF6" s="1381"/>
      <c r="CLG6" s="1381"/>
      <c r="CLH6" s="1381"/>
      <c r="CLI6" s="1381"/>
      <c r="CLJ6" s="1381"/>
      <c r="CLK6" s="1381"/>
      <c r="CLL6" s="1381"/>
      <c r="CLM6" s="1381"/>
      <c r="CLN6" s="1381"/>
      <c r="CLO6" s="1381"/>
      <c r="CLP6" s="1381"/>
      <c r="CLQ6" s="1381"/>
      <c r="CLR6" s="1381"/>
      <c r="CLS6" s="1382"/>
      <c r="CLT6" s="1380"/>
      <c r="CLU6" s="1381"/>
      <c r="CLV6" s="1381"/>
      <c r="CLW6" s="1381"/>
      <c r="CLX6" s="1381"/>
      <c r="CLY6" s="1381"/>
      <c r="CLZ6" s="1381"/>
      <c r="CMA6" s="1381"/>
      <c r="CMB6" s="1381"/>
      <c r="CMC6" s="1381"/>
      <c r="CMD6" s="1381"/>
      <c r="CME6" s="1381"/>
      <c r="CMF6" s="1381"/>
      <c r="CMG6" s="1381"/>
      <c r="CMH6" s="1381"/>
      <c r="CMI6" s="1382"/>
      <c r="CMJ6" s="1380"/>
      <c r="CMK6" s="1381"/>
      <c r="CML6" s="1381"/>
      <c r="CMM6" s="1381"/>
      <c r="CMN6" s="1381"/>
      <c r="CMO6" s="1381"/>
      <c r="CMP6" s="1381"/>
      <c r="CMQ6" s="1381"/>
      <c r="CMR6" s="1381"/>
      <c r="CMS6" s="1381"/>
      <c r="CMT6" s="1381"/>
      <c r="CMU6" s="1381"/>
      <c r="CMV6" s="1381"/>
      <c r="CMW6" s="1381"/>
      <c r="CMX6" s="1381"/>
      <c r="CMY6" s="1382"/>
      <c r="CMZ6" s="1380"/>
      <c r="CNA6" s="1381"/>
      <c r="CNB6" s="1381"/>
      <c r="CNC6" s="1381"/>
      <c r="CND6" s="1381"/>
      <c r="CNE6" s="1381"/>
      <c r="CNF6" s="1381"/>
      <c r="CNG6" s="1381"/>
      <c r="CNH6" s="1381"/>
      <c r="CNI6" s="1381"/>
      <c r="CNJ6" s="1381"/>
      <c r="CNK6" s="1381"/>
      <c r="CNL6" s="1381"/>
      <c r="CNM6" s="1381"/>
      <c r="CNN6" s="1381"/>
      <c r="CNO6" s="1382"/>
      <c r="CNP6" s="1380"/>
      <c r="CNQ6" s="1381"/>
      <c r="CNR6" s="1381"/>
      <c r="CNS6" s="1381"/>
      <c r="CNT6" s="1381"/>
      <c r="CNU6" s="1381"/>
      <c r="CNV6" s="1381"/>
      <c r="CNW6" s="1381"/>
      <c r="CNX6" s="1381"/>
      <c r="CNY6" s="1381"/>
      <c r="CNZ6" s="1381"/>
      <c r="COA6" s="1381"/>
      <c r="COB6" s="1381"/>
      <c r="COC6" s="1381"/>
      <c r="COD6" s="1381"/>
      <c r="COE6" s="1382"/>
      <c r="COF6" s="1380"/>
      <c r="COG6" s="1381"/>
      <c r="COH6" s="1381"/>
      <c r="COI6" s="1381"/>
      <c r="COJ6" s="1381"/>
      <c r="COK6" s="1381"/>
      <c r="COL6" s="1381"/>
      <c r="COM6" s="1381"/>
      <c r="CON6" s="1381"/>
      <c r="COO6" s="1381"/>
      <c r="COP6" s="1381"/>
      <c r="COQ6" s="1381"/>
      <c r="COR6" s="1381"/>
      <c r="COS6" s="1381"/>
      <c r="COT6" s="1381"/>
      <c r="COU6" s="1382"/>
      <c r="COV6" s="1380"/>
      <c r="COW6" s="1381"/>
      <c r="COX6" s="1381"/>
      <c r="COY6" s="1381"/>
      <c r="COZ6" s="1381"/>
      <c r="CPA6" s="1381"/>
      <c r="CPB6" s="1381"/>
      <c r="CPC6" s="1381"/>
      <c r="CPD6" s="1381"/>
      <c r="CPE6" s="1381"/>
      <c r="CPF6" s="1381"/>
      <c r="CPG6" s="1381"/>
      <c r="CPH6" s="1381"/>
      <c r="CPI6" s="1381"/>
      <c r="CPJ6" s="1381"/>
      <c r="CPK6" s="1382"/>
      <c r="CPL6" s="1380"/>
      <c r="CPM6" s="1381"/>
      <c r="CPN6" s="1381"/>
      <c r="CPO6" s="1381"/>
      <c r="CPP6" s="1381"/>
      <c r="CPQ6" s="1381"/>
      <c r="CPR6" s="1381"/>
      <c r="CPS6" s="1381"/>
      <c r="CPT6" s="1381"/>
      <c r="CPU6" s="1381"/>
      <c r="CPV6" s="1381"/>
      <c r="CPW6" s="1381"/>
      <c r="CPX6" s="1381"/>
      <c r="CPY6" s="1381"/>
      <c r="CPZ6" s="1381"/>
      <c r="CQA6" s="1382"/>
      <c r="CQB6" s="1380"/>
      <c r="CQC6" s="1381"/>
      <c r="CQD6" s="1381"/>
      <c r="CQE6" s="1381"/>
      <c r="CQF6" s="1381"/>
      <c r="CQG6" s="1381"/>
      <c r="CQH6" s="1381"/>
      <c r="CQI6" s="1381"/>
      <c r="CQJ6" s="1381"/>
      <c r="CQK6" s="1381"/>
      <c r="CQL6" s="1381"/>
      <c r="CQM6" s="1381"/>
      <c r="CQN6" s="1381"/>
      <c r="CQO6" s="1381"/>
      <c r="CQP6" s="1381"/>
      <c r="CQQ6" s="1382"/>
      <c r="CQR6" s="1380"/>
      <c r="CQS6" s="1381"/>
      <c r="CQT6" s="1381"/>
      <c r="CQU6" s="1381"/>
      <c r="CQV6" s="1381"/>
      <c r="CQW6" s="1381"/>
      <c r="CQX6" s="1381"/>
      <c r="CQY6" s="1381"/>
      <c r="CQZ6" s="1381"/>
      <c r="CRA6" s="1381"/>
      <c r="CRB6" s="1381"/>
      <c r="CRC6" s="1381"/>
      <c r="CRD6" s="1381"/>
      <c r="CRE6" s="1381"/>
      <c r="CRF6" s="1381"/>
      <c r="CRG6" s="1382"/>
      <c r="CRH6" s="1380"/>
      <c r="CRI6" s="1381"/>
      <c r="CRJ6" s="1381"/>
      <c r="CRK6" s="1381"/>
      <c r="CRL6" s="1381"/>
      <c r="CRM6" s="1381"/>
      <c r="CRN6" s="1381"/>
      <c r="CRO6" s="1381"/>
      <c r="CRP6" s="1381"/>
      <c r="CRQ6" s="1381"/>
      <c r="CRR6" s="1381"/>
      <c r="CRS6" s="1381"/>
      <c r="CRT6" s="1381"/>
      <c r="CRU6" s="1381"/>
      <c r="CRV6" s="1381"/>
      <c r="CRW6" s="1382"/>
      <c r="CRX6" s="1380"/>
      <c r="CRY6" s="1381"/>
      <c r="CRZ6" s="1381"/>
      <c r="CSA6" s="1381"/>
      <c r="CSB6" s="1381"/>
      <c r="CSC6" s="1381"/>
      <c r="CSD6" s="1381"/>
      <c r="CSE6" s="1381"/>
      <c r="CSF6" s="1381"/>
      <c r="CSG6" s="1381"/>
      <c r="CSH6" s="1381"/>
      <c r="CSI6" s="1381"/>
      <c r="CSJ6" s="1381"/>
      <c r="CSK6" s="1381"/>
      <c r="CSL6" s="1381"/>
      <c r="CSM6" s="1382"/>
      <c r="CSN6" s="1380"/>
      <c r="CSO6" s="1381"/>
      <c r="CSP6" s="1381"/>
      <c r="CSQ6" s="1381"/>
      <c r="CSR6" s="1381"/>
      <c r="CSS6" s="1381"/>
      <c r="CST6" s="1381"/>
      <c r="CSU6" s="1381"/>
      <c r="CSV6" s="1381"/>
      <c r="CSW6" s="1381"/>
      <c r="CSX6" s="1381"/>
      <c r="CSY6" s="1381"/>
      <c r="CSZ6" s="1381"/>
      <c r="CTA6" s="1381"/>
      <c r="CTB6" s="1381"/>
      <c r="CTC6" s="1382"/>
      <c r="CTD6" s="1380"/>
      <c r="CTE6" s="1381"/>
      <c r="CTF6" s="1381"/>
      <c r="CTG6" s="1381"/>
      <c r="CTH6" s="1381"/>
      <c r="CTI6" s="1381"/>
      <c r="CTJ6" s="1381"/>
      <c r="CTK6" s="1381"/>
      <c r="CTL6" s="1381"/>
      <c r="CTM6" s="1381"/>
      <c r="CTN6" s="1381"/>
      <c r="CTO6" s="1381"/>
      <c r="CTP6" s="1381"/>
      <c r="CTQ6" s="1381"/>
      <c r="CTR6" s="1381"/>
      <c r="CTS6" s="1382"/>
      <c r="CTT6" s="1380"/>
      <c r="CTU6" s="1381"/>
      <c r="CTV6" s="1381"/>
      <c r="CTW6" s="1381"/>
      <c r="CTX6" s="1381"/>
      <c r="CTY6" s="1381"/>
      <c r="CTZ6" s="1381"/>
      <c r="CUA6" s="1381"/>
      <c r="CUB6" s="1381"/>
      <c r="CUC6" s="1381"/>
      <c r="CUD6" s="1381"/>
      <c r="CUE6" s="1381"/>
      <c r="CUF6" s="1381"/>
      <c r="CUG6" s="1381"/>
      <c r="CUH6" s="1381"/>
      <c r="CUI6" s="1382"/>
      <c r="CUJ6" s="1380"/>
      <c r="CUK6" s="1381"/>
      <c r="CUL6" s="1381"/>
      <c r="CUM6" s="1381"/>
      <c r="CUN6" s="1381"/>
      <c r="CUO6" s="1381"/>
      <c r="CUP6" s="1381"/>
      <c r="CUQ6" s="1381"/>
      <c r="CUR6" s="1381"/>
      <c r="CUS6" s="1381"/>
      <c r="CUT6" s="1381"/>
      <c r="CUU6" s="1381"/>
      <c r="CUV6" s="1381"/>
      <c r="CUW6" s="1381"/>
      <c r="CUX6" s="1381"/>
      <c r="CUY6" s="1382"/>
      <c r="CUZ6" s="1380"/>
      <c r="CVA6" s="1381"/>
      <c r="CVB6" s="1381"/>
      <c r="CVC6" s="1381"/>
      <c r="CVD6" s="1381"/>
      <c r="CVE6" s="1381"/>
      <c r="CVF6" s="1381"/>
      <c r="CVG6" s="1381"/>
      <c r="CVH6" s="1381"/>
      <c r="CVI6" s="1381"/>
      <c r="CVJ6" s="1381"/>
      <c r="CVK6" s="1381"/>
      <c r="CVL6" s="1381"/>
      <c r="CVM6" s="1381"/>
      <c r="CVN6" s="1381"/>
      <c r="CVO6" s="1382"/>
      <c r="CVP6" s="1380"/>
      <c r="CVQ6" s="1381"/>
      <c r="CVR6" s="1381"/>
      <c r="CVS6" s="1381"/>
      <c r="CVT6" s="1381"/>
      <c r="CVU6" s="1381"/>
      <c r="CVV6" s="1381"/>
      <c r="CVW6" s="1381"/>
      <c r="CVX6" s="1381"/>
      <c r="CVY6" s="1381"/>
      <c r="CVZ6" s="1381"/>
      <c r="CWA6" s="1381"/>
      <c r="CWB6" s="1381"/>
      <c r="CWC6" s="1381"/>
      <c r="CWD6" s="1381"/>
      <c r="CWE6" s="1382"/>
      <c r="CWF6" s="1380"/>
      <c r="CWG6" s="1381"/>
      <c r="CWH6" s="1381"/>
      <c r="CWI6" s="1381"/>
      <c r="CWJ6" s="1381"/>
      <c r="CWK6" s="1381"/>
      <c r="CWL6" s="1381"/>
      <c r="CWM6" s="1381"/>
      <c r="CWN6" s="1381"/>
      <c r="CWO6" s="1381"/>
      <c r="CWP6" s="1381"/>
      <c r="CWQ6" s="1381"/>
      <c r="CWR6" s="1381"/>
      <c r="CWS6" s="1381"/>
      <c r="CWT6" s="1381"/>
      <c r="CWU6" s="1382"/>
      <c r="CWV6" s="1380"/>
      <c r="CWW6" s="1381"/>
      <c r="CWX6" s="1381"/>
      <c r="CWY6" s="1381"/>
      <c r="CWZ6" s="1381"/>
      <c r="CXA6" s="1381"/>
      <c r="CXB6" s="1381"/>
      <c r="CXC6" s="1381"/>
      <c r="CXD6" s="1381"/>
      <c r="CXE6" s="1381"/>
      <c r="CXF6" s="1381"/>
      <c r="CXG6" s="1381"/>
      <c r="CXH6" s="1381"/>
      <c r="CXI6" s="1381"/>
      <c r="CXJ6" s="1381"/>
      <c r="CXK6" s="1382"/>
      <c r="CXL6" s="1380"/>
      <c r="CXM6" s="1381"/>
      <c r="CXN6" s="1381"/>
      <c r="CXO6" s="1381"/>
      <c r="CXP6" s="1381"/>
      <c r="CXQ6" s="1381"/>
      <c r="CXR6" s="1381"/>
      <c r="CXS6" s="1381"/>
      <c r="CXT6" s="1381"/>
      <c r="CXU6" s="1381"/>
      <c r="CXV6" s="1381"/>
      <c r="CXW6" s="1381"/>
      <c r="CXX6" s="1381"/>
      <c r="CXY6" s="1381"/>
      <c r="CXZ6" s="1381"/>
      <c r="CYA6" s="1382"/>
      <c r="CYB6" s="1380"/>
      <c r="CYC6" s="1381"/>
      <c r="CYD6" s="1381"/>
      <c r="CYE6" s="1381"/>
      <c r="CYF6" s="1381"/>
      <c r="CYG6" s="1381"/>
      <c r="CYH6" s="1381"/>
      <c r="CYI6" s="1381"/>
      <c r="CYJ6" s="1381"/>
      <c r="CYK6" s="1381"/>
      <c r="CYL6" s="1381"/>
      <c r="CYM6" s="1381"/>
      <c r="CYN6" s="1381"/>
      <c r="CYO6" s="1381"/>
      <c r="CYP6" s="1381"/>
      <c r="CYQ6" s="1382"/>
      <c r="CYR6" s="1380"/>
      <c r="CYS6" s="1381"/>
      <c r="CYT6" s="1381"/>
      <c r="CYU6" s="1381"/>
      <c r="CYV6" s="1381"/>
      <c r="CYW6" s="1381"/>
      <c r="CYX6" s="1381"/>
      <c r="CYY6" s="1381"/>
      <c r="CYZ6" s="1381"/>
      <c r="CZA6" s="1381"/>
      <c r="CZB6" s="1381"/>
      <c r="CZC6" s="1381"/>
      <c r="CZD6" s="1381"/>
      <c r="CZE6" s="1381"/>
      <c r="CZF6" s="1381"/>
      <c r="CZG6" s="1382"/>
      <c r="CZH6" s="1380"/>
      <c r="CZI6" s="1381"/>
      <c r="CZJ6" s="1381"/>
      <c r="CZK6" s="1381"/>
      <c r="CZL6" s="1381"/>
      <c r="CZM6" s="1381"/>
      <c r="CZN6" s="1381"/>
      <c r="CZO6" s="1381"/>
      <c r="CZP6" s="1381"/>
      <c r="CZQ6" s="1381"/>
      <c r="CZR6" s="1381"/>
      <c r="CZS6" s="1381"/>
      <c r="CZT6" s="1381"/>
      <c r="CZU6" s="1381"/>
      <c r="CZV6" s="1381"/>
      <c r="CZW6" s="1382"/>
      <c r="CZX6" s="1380"/>
      <c r="CZY6" s="1381"/>
      <c r="CZZ6" s="1381"/>
      <c r="DAA6" s="1381"/>
      <c r="DAB6" s="1381"/>
      <c r="DAC6" s="1381"/>
      <c r="DAD6" s="1381"/>
      <c r="DAE6" s="1381"/>
      <c r="DAF6" s="1381"/>
      <c r="DAG6" s="1381"/>
      <c r="DAH6" s="1381"/>
      <c r="DAI6" s="1381"/>
      <c r="DAJ6" s="1381"/>
      <c r="DAK6" s="1381"/>
      <c r="DAL6" s="1381"/>
      <c r="DAM6" s="1382"/>
      <c r="DAN6" s="1380"/>
      <c r="DAO6" s="1381"/>
      <c r="DAP6" s="1381"/>
      <c r="DAQ6" s="1381"/>
      <c r="DAR6" s="1381"/>
      <c r="DAS6" s="1381"/>
      <c r="DAT6" s="1381"/>
      <c r="DAU6" s="1381"/>
      <c r="DAV6" s="1381"/>
      <c r="DAW6" s="1381"/>
      <c r="DAX6" s="1381"/>
      <c r="DAY6" s="1381"/>
      <c r="DAZ6" s="1381"/>
      <c r="DBA6" s="1381"/>
      <c r="DBB6" s="1381"/>
      <c r="DBC6" s="1382"/>
      <c r="DBD6" s="1380"/>
      <c r="DBE6" s="1381"/>
      <c r="DBF6" s="1381"/>
      <c r="DBG6" s="1381"/>
      <c r="DBH6" s="1381"/>
      <c r="DBI6" s="1381"/>
      <c r="DBJ6" s="1381"/>
      <c r="DBK6" s="1381"/>
      <c r="DBL6" s="1381"/>
      <c r="DBM6" s="1381"/>
      <c r="DBN6" s="1381"/>
      <c r="DBO6" s="1381"/>
      <c r="DBP6" s="1381"/>
      <c r="DBQ6" s="1381"/>
      <c r="DBR6" s="1381"/>
      <c r="DBS6" s="1382"/>
      <c r="DBT6" s="1380"/>
      <c r="DBU6" s="1381"/>
      <c r="DBV6" s="1381"/>
      <c r="DBW6" s="1381"/>
      <c r="DBX6" s="1381"/>
      <c r="DBY6" s="1381"/>
      <c r="DBZ6" s="1381"/>
      <c r="DCA6" s="1381"/>
      <c r="DCB6" s="1381"/>
      <c r="DCC6" s="1381"/>
      <c r="DCD6" s="1381"/>
      <c r="DCE6" s="1381"/>
      <c r="DCF6" s="1381"/>
      <c r="DCG6" s="1381"/>
      <c r="DCH6" s="1381"/>
      <c r="DCI6" s="1382"/>
      <c r="DCJ6" s="1380"/>
      <c r="DCK6" s="1381"/>
      <c r="DCL6" s="1381"/>
      <c r="DCM6" s="1381"/>
      <c r="DCN6" s="1381"/>
      <c r="DCO6" s="1381"/>
      <c r="DCP6" s="1381"/>
      <c r="DCQ6" s="1381"/>
      <c r="DCR6" s="1381"/>
      <c r="DCS6" s="1381"/>
      <c r="DCT6" s="1381"/>
      <c r="DCU6" s="1381"/>
      <c r="DCV6" s="1381"/>
      <c r="DCW6" s="1381"/>
      <c r="DCX6" s="1381"/>
      <c r="DCY6" s="1382"/>
      <c r="DCZ6" s="1380"/>
      <c r="DDA6" s="1381"/>
      <c r="DDB6" s="1381"/>
      <c r="DDC6" s="1381"/>
      <c r="DDD6" s="1381"/>
      <c r="DDE6" s="1381"/>
      <c r="DDF6" s="1381"/>
      <c r="DDG6" s="1381"/>
      <c r="DDH6" s="1381"/>
      <c r="DDI6" s="1381"/>
      <c r="DDJ6" s="1381"/>
      <c r="DDK6" s="1381"/>
      <c r="DDL6" s="1381"/>
      <c r="DDM6" s="1381"/>
      <c r="DDN6" s="1381"/>
      <c r="DDO6" s="1382"/>
      <c r="DDP6" s="1380"/>
      <c r="DDQ6" s="1381"/>
      <c r="DDR6" s="1381"/>
      <c r="DDS6" s="1381"/>
      <c r="DDT6" s="1381"/>
      <c r="DDU6" s="1381"/>
      <c r="DDV6" s="1381"/>
      <c r="DDW6" s="1381"/>
      <c r="DDX6" s="1381"/>
      <c r="DDY6" s="1381"/>
      <c r="DDZ6" s="1381"/>
      <c r="DEA6" s="1381"/>
      <c r="DEB6" s="1381"/>
      <c r="DEC6" s="1381"/>
      <c r="DED6" s="1381"/>
      <c r="DEE6" s="1382"/>
      <c r="DEF6" s="1380"/>
      <c r="DEG6" s="1381"/>
      <c r="DEH6" s="1381"/>
      <c r="DEI6" s="1381"/>
      <c r="DEJ6" s="1381"/>
      <c r="DEK6" s="1381"/>
      <c r="DEL6" s="1381"/>
      <c r="DEM6" s="1381"/>
      <c r="DEN6" s="1381"/>
      <c r="DEO6" s="1381"/>
      <c r="DEP6" s="1381"/>
      <c r="DEQ6" s="1381"/>
      <c r="DER6" s="1381"/>
      <c r="DES6" s="1381"/>
      <c r="DET6" s="1381"/>
      <c r="DEU6" s="1382"/>
      <c r="DEV6" s="1380"/>
      <c r="DEW6" s="1381"/>
      <c r="DEX6" s="1381"/>
      <c r="DEY6" s="1381"/>
      <c r="DEZ6" s="1381"/>
      <c r="DFA6" s="1381"/>
      <c r="DFB6" s="1381"/>
      <c r="DFC6" s="1381"/>
      <c r="DFD6" s="1381"/>
      <c r="DFE6" s="1381"/>
      <c r="DFF6" s="1381"/>
      <c r="DFG6" s="1381"/>
      <c r="DFH6" s="1381"/>
      <c r="DFI6" s="1381"/>
      <c r="DFJ6" s="1381"/>
      <c r="DFK6" s="1382"/>
      <c r="DFL6" s="1380"/>
      <c r="DFM6" s="1381"/>
      <c r="DFN6" s="1381"/>
      <c r="DFO6" s="1381"/>
      <c r="DFP6" s="1381"/>
      <c r="DFQ6" s="1381"/>
      <c r="DFR6" s="1381"/>
      <c r="DFS6" s="1381"/>
      <c r="DFT6" s="1381"/>
      <c r="DFU6" s="1381"/>
      <c r="DFV6" s="1381"/>
      <c r="DFW6" s="1381"/>
      <c r="DFX6" s="1381"/>
      <c r="DFY6" s="1381"/>
      <c r="DFZ6" s="1381"/>
      <c r="DGA6" s="1382"/>
      <c r="DGB6" s="1380"/>
      <c r="DGC6" s="1381"/>
      <c r="DGD6" s="1381"/>
      <c r="DGE6" s="1381"/>
      <c r="DGF6" s="1381"/>
      <c r="DGG6" s="1381"/>
      <c r="DGH6" s="1381"/>
      <c r="DGI6" s="1381"/>
      <c r="DGJ6" s="1381"/>
      <c r="DGK6" s="1381"/>
      <c r="DGL6" s="1381"/>
      <c r="DGM6" s="1381"/>
      <c r="DGN6" s="1381"/>
      <c r="DGO6" s="1381"/>
      <c r="DGP6" s="1381"/>
      <c r="DGQ6" s="1382"/>
      <c r="DGR6" s="1380"/>
      <c r="DGS6" s="1381"/>
      <c r="DGT6" s="1381"/>
      <c r="DGU6" s="1381"/>
      <c r="DGV6" s="1381"/>
      <c r="DGW6" s="1381"/>
      <c r="DGX6" s="1381"/>
      <c r="DGY6" s="1381"/>
      <c r="DGZ6" s="1381"/>
      <c r="DHA6" s="1381"/>
      <c r="DHB6" s="1381"/>
      <c r="DHC6" s="1381"/>
      <c r="DHD6" s="1381"/>
      <c r="DHE6" s="1381"/>
      <c r="DHF6" s="1381"/>
      <c r="DHG6" s="1382"/>
      <c r="DHH6" s="1380"/>
      <c r="DHI6" s="1381"/>
      <c r="DHJ6" s="1381"/>
      <c r="DHK6" s="1381"/>
      <c r="DHL6" s="1381"/>
      <c r="DHM6" s="1381"/>
      <c r="DHN6" s="1381"/>
      <c r="DHO6" s="1381"/>
      <c r="DHP6" s="1381"/>
      <c r="DHQ6" s="1381"/>
      <c r="DHR6" s="1381"/>
      <c r="DHS6" s="1381"/>
      <c r="DHT6" s="1381"/>
      <c r="DHU6" s="1381"/>
      <c r="DHV6" s="1381"/>
      <c r="DHW6" s="1382"/>
      <c r="DHX6" s="1380"/>
      <c r="DHY6" s="1381"/>
      <c r="DHZ6" s="1381"/>
      <c r="DIA6" s="1381"/>
      <c r="DIB6" s="1381"/>
      <c r="DIC6" s="1381"/>
      <c r="DID6" s="1381"/>
      <c r="DIE6" s="1381"/>
      <c r="DIF6" s="1381"/>
      <c r="DIG6" s="1381"/>
      <c r="DIH6" s="1381"/>
      <c r="DII6" s="1381"/>
      <c r="DIJ6" s="1381"/>
      <c r="DIK6" s="1381"/>
      <c r="DIL6" s="1381"/>
      <c r="DIM6" s="1382"/>
      <c r="DIN6" s="1380"/>
      <c r="DIO6" s="1381"/>
      <c r="DIP6" s="1381"/>
      <c r="DIQ6" s="1381"/>
      <c r="DIR6" s="1381"/>
      <c r="DIS6" s="1381"/>
      <c r="DIT6" s="1381"/>
      <c r="DIU6" s="1381"/>
      <c r="DIV6" s="1381"/>
      <c r="DIW6" s="1381"/>
      <c r="DIX6" s="1381"/>
      <c r="DIY6" s="1381"/>
      <c r="DIZ6" s="1381"/>
      <c r="DJA6" s="1381"/>
      <c r="DJB6" s="1381"/>
      <c r="DJC6" s="1382"/>
      <c r="DJD6" s="1380"/>
      <c r="DJE6" s="1381"/>
      <c r="DJF6" s="1381"/>
      <c r="DJG6" s="1381"/>
      <c r="DJH6" s="1381"/>
      <c r="DJI6" s="1381"/>
      <c r="DJJ6" s="1381"/>
      <c r="DJK6" s="1381"/>
      <c r="DJL6" s="1381"/>
      <c r="DJM6" s="1381"/>
      <c r="DJN6" s="1381"/>
      <c r="DJO6" s="1381"/>
      <c r="DJP6" s="1381"/>
      <c r="DJQ6" s="1381"/>
      <c r="DJR6" s="1381"/>
      <c r="DJS6" s="1382"/>
      <c r="DJT6" s="1380"/>
      <c r="DJU6" s="1381"/>
      <c r="DJV6" s="1381"/>
      <c r="DJW6" s="1381"/>
      <c r="DJX6" s="1381"/>
      <c r="DJY6" s="1381"/>
      <c r="DJZ6" s="1381"/>
      <c r="DKA6" s="1381"/>
      <c r="DKB6" s="1381"/>
      <c r="DKC6" s="1381"/>
      <c r="DKD6" s="1381"/>
      <c r="DKE6" s="1381"/>
      <c r="DKF6" s="1381"/>
      <c r="DKG6" s="1381"/>
      <c r="DKH6" s="1381"/>
      <c r="DKI6" s="1382"/>
      <c r="DKJ6" s="1380"/>
      <c r="DKK6" s="1381"/>
      <c r="DKL6" s="1381"/>
      <c r="DKM6" s="1381"/>
      <c r="DKN6" s="1381"/>
      <c r="DKO6" s="1381"/>
      <c r="DKP6" s="1381"/>
      <c r="DKQ6" s="1381"/>
      <c r="DKR6" s="1381"/>
      <c r="DKS6" s="1381"/>
      <c r="DKT6" s="1381"/>
      <c r="DKU6" s="1381"/>
      <c r="DKV6" s="1381"/>
      <c r="DKW6" s="1381"/>
      <c r="DKX6" s="1381"/>
      <c r="DKY6" s="1382"/>
      <c r="DKZ6" s="1380"/>
      <c r="DLA6" s="1381"/>
      <c r="DLB6" s="1381"/>
      <c r="DLC6" s="1381"/>
      <c r="DLD6" s="1381"/>
      <c r="DLE6" s="1381"/>
      <c r="DLF6" s="1381"/>
      <c r="DLG6" s="1381"/>
      <c r="DLH6" s="1381"/>
      <c r="DLI6" s="1381"/>
      <c r="DLJ6" s="1381"/>
      <c r="DLK6" s="1381"/>
      <c r="DLL6" s="1381"/>
      <c r="DLM6" s="1381"/>
      <c r="DLN6" s="1381"/>
      <c r="DLO6" s="1382"/>
      <c r="DLP6" s="1380"/>
      <c r="DLQ6" s="1381"/>
      <c r="DLR6" s="1381"/>
      <c r="DLS6" s="1381"/>
      <c r="DLT6" s="1381"/>
      <c r="DLU6" s="1381"/>
      <c r="DLV6" s="1381"/>
      <c r="DLW6" s="1381"/>
      <c r="DLX6" s="1381"/>
      <c r="DLY6" s="1381"/>
      <c r="DLZ6" s="1381"/>
      <c r="DMA6" s="1381"/>
      <c r="DMB6" s="1381"/>
      <c r="DMC6" s="1381"/>
      <c r="DMD6" s="1381"/>
      <c r="DME6" s="1382"/>
      <c r="DMF6" s="1380"/>
      <c r="DMG6" s="1381"/>
      <c r="DMH6" s="1381"/>
      <c r="DMI6" s="1381"/>
      <c r="DMJ6" s="1381"/>
      <c r="DMK6" s="1381"/>
      <c r="DML6" s="1381"/>
      <c r="DMM6" s="1381"/>
      <c r="DMN6" s="1381"/>
      <c r="DMO6" s="1381"/>
      <c r="DMP6" s="1381"/>
      <c r="DMQ6" s="1381"/>
      <c r="DMR6" s="1381"/>
      <c r="DMS6" s="1381"/>
      <c r="DMT6" s="1381"/>
      <c r="DMU6" s="1382"/>
      <c r="DMV6" s="1380"/>
      <c r="DMW6" s="1381"/>
      <c r="DMX6" s="1381"/>
      <c r="DMY6" s="1381"/>
      <c r="DMZ6" s="1381"/>
      <c r="DNA6" s="1381"/>
      <c r="DNB6" s="1381"/>
      <c r="DNC6" s="1381"/>
      <c r="DND6" s="1381"/>
      <c r="DNE6" s="1381"/>
      <c r="DNF6" s="1381"/>
      <c r="DNG6" s="1381"/>
      <c r="DNH6" s="1381"/>
      <c r="DNI6" s="1381"/>
      <c r="DNJ6" s="1381"/>
      <c r="DNK6" s="1382"/>
      <c r="DNL6" s="1380"/>
      <c r="DNM6" s="1381"/>
      <c r="DNN6" s="1381"/>
      <c r="DNO6" s="1381"/>
      <c r="DNP6" s="1381"/>
      <c r="DNQ6" s="1381"/>
      <c r="DNR6" s="1381"/>
      <c r="DNS6" s="1381"/>
      <c r="DNT6" s="1381"/>
      <c r="DNU6" s="1381"/>
      <c r="DNV6" s="1381"/>
      <c r="DNW6" s="1381"/>
      <c r="DNX6" s="1381"/>
      <c r="DNY6" s="1381"/>
      <c r="DNZ6" s="1381"/>
      <c r="DOA6" s="1382"/>
      <c r="DOB6" s="1380"/>
      <c r="DOC6" s="1381"/>
      <c r="DOD6" s="1381"/>
      <c r="DOE6" s="1381"/>
      <c r="DOF6" s="1381"/>
      <c r="DOG6" s="1381"/>
      <c r="DOH6" s="1381"/>
      <c r="DOI6" s="1381"/>
      <c r="DOJ6" s="1381"/>
      <c r="DOK6" s="1381"/>
      <c r="DOL6" s="1381"/>
      <c r="DOM6" s="1381"/>
      <c r="DON6" s="1381"/>
      <c r="DOO6" s="1381"/>
      <c r="DOP6" s="1381"/>
      <c r="DOQ6" s="1382"/>
      <c r="DOR6" s="1380"/>
      <c r="DOS6" s="1381"/>
      <c r="DOT6" s="1381"/>
      <c r="DOU6" s="1381"/>
      <c r="DOV6" s="1381"/>
      <c r="DOW6" s="1381"/>
      <c r="DOX6" s="1381"/>
      <c r="DOY6" s="1381"/>
      <c r="DOZ6" s="1381"/>
      <c r="DPA6" s="1381"/>
      <c r="DPB6" s="1381"/>
      <c r="DPC6" s="1381"/>
      <c r="DPD6" s="1381"/>
      <c r="DPE6" s="1381"/>
      <c r="DPF6" s="1381"/>
      <c r="DPG6" s="1382"/>
      <c r="DPH6" s="1380"/>
      <c r="DPI6" s="1381"/>
      <c r="DPJ6" s="1381"/>
      <c r="DPK6" s="1381"/>
      <c r="DPL6" s="1381"/>
      <c r="DPM6" s="1381"/>
      <c r="DPN6" s="1381"/>
      <c r="DPO6" s="1381"/>
      <c r="DPP6" s="1381"/>
      <c r="DPQ6" s="1381"/>
      <c r="DPR6" s="1381"/>
      <c r="DPS6" s="1381"/>
      <c r="DPT6" s="1381"/>
      <c r="DPU6" s="1381"/>
      <c r="DPV6" s="1381"/>
      <c r="DPW6" s="1382"/>
      <c r="DPX6" s="1380"/>
      <c r="DPY6" s="1381"/>
      <c r="DPZ6" s="1381"/>
      <c r="DQA6" s="1381"/>
      <c r="DQB6" s="1381"/>
      <c r="DQC6" s="1381"/>
      <c r="DQD6" s="1381"/>
      <c r="DQE6" s="1381"/>
      <c r="DQF6" s="1381"/>
      <c r="DQG6" s="1381"/>
      <c r="DQH6" s="1381"/>
      <c r="DQI6" s="1381"/>
      <c r="DQJ6" s="1381"/>
      <c r="DQK6" s="1381"/>
      <c r="DQL6" s="1381"/>
      <c r="DQM6" s="1382"/>
      <c r="DQN6" s="1380"/>
      <c r="DQO6" s="1381"/>
      <c r="DQP6" s="1381"/>
      <c r="DQQ6" s="1381"/>
      <c r="DQR6" s="1381"/>
      <c r="DQS6" s="1381"/>
      <c r="DQT6" s="1381"/>
      <c r="DQU6" s="1381"/>
      <c r="DQV6" s="1381"/>
      <c r="DQW6" s="1381"/>
      <c r="DQX6" s="1381"/>
      <c r="DQY6" s="1381"/>
      <c r="DQZ6" s="1381"/>
      <c r="DRA6" s="1381"/>
      <c r="DRB6" s="1381"/>
      <c r="DRC6" s="1382"/>
      <c r="DRD6" s="1380"/>
      <c r="DRE6" s="1381"/>
      <c r="DRF6" s="1381"/>
      <c r="DRG6" s="1381"/>
      <c r="DRH6" s="1381"/>
      <c r="DRI6" s="1381"/>
      <c r="DRJ6" s="1381"/>
      <c r="DRK6" s="1381"/>
      <c r="DRL6" s="1381"/>
      <c r="DRM6" s="1381"/>
      <c r="DRN6" s="1381"/>
      <c r="DRO6" s="1381"/>
      <c r="DRP6" s="1381"/>
      <c r="DRQ6" s="1381"/>
      <c r="DRR6" s="1381"/>
      <c r="DRS6" s="1382"/>
      <c r="DRT6" s="1380"/>
      <c r="DRU6" s="1381"/>
      <c r="DRV6" s="1381"/>
      <c r="DRW6" s="1381"/>
      <c r="DRX6" s="1381"/>
      <c r="DRY6" s="1381"/>
      <c r="DRZ6" s="1381"/>
      <c r="DSA6" s="1381"/>
      <c r="DSB6" s="1381"/>
      <c r="DSC6" s="1381"/>
      <c r="DSD6" s="1381"/>
      <c r="DSE6" s="1381"/>
      <c r="DSF6" s="1381"/>
      <c r="DSG6" s="1381"/>
      <c r="DSH6" s="1381"/>
      <c r="DSI6" s="1382"/>
      <c r="DSJ6" s="1380"/>
      <c r="DSK6" s="1381"/>
      <c r="DSL6" s="1381"/>
      <c r="DSM6" s="1381"/>
      <c r="DSN6" s="1381"/>
      <c r="DSO6" s="1381"/>
      <c r="DSP6" s="1381"/>
      <c r="DSQ6" s="1381"/>
      <c r="DSR6" s="1381"/>
      <c r="DSS6" s="1381"/>
      <c r="DST6" s="1381"/>
      <c r="DSU6" s="1381"/>
      <c r="DSV6" s="1381"/>
      <c r="DSW6" s="1381"/>
      <c r="DSX6" s="1381"/>
      <c r="DSY6" s="1382"/>
      <c r="DSZ6" s="1380"/>
      <c r="DTA6" s="1381"/>
      <c r="DTB6" s="1381"/>
      <c r="DTC6" s="1381"/>
      <c r="DTD6" s="1381"/>
      <c r="DTE6" s="1381"/>
      <c r="DTF6" s="1381"/>
      <c r="DTG6" s="1381"/>
      <c r="DTH6" s="1381"/>
      <c r="DTI6" s="1381"/>
      <c r="DTJ6" s="1381"/>
      <c r="DTK6" s="1381"/>
      <c r="DTL6" s="1381"/>
      <c r="DTM6" s="1381"/>
      <c r="DTN6" s="1381"/>
      <c r="DTO6" s="1382"/>
      <c r="DTP6" s="1380"/>
      <c r="DTQ6" s="1381"/>
      <c r="DTR6" s="1381"/>
      <c r="DTS6" s="1381"/>
      <c r="DTT6" s="1381"/>
      <c r="DTU6" s="1381"/>
      <c r="DTV6" s="1381"/>
      <c r="DTW6" s="1381"/>
      <c r="DTX6" s="1381"/>
      <c r="DTY6" s="1381"/>
      <c r="DTZ6" s="1381"/>
      <c r="DUA6" s="1381"/>
      <c r="DUB6" s="1381"/>
      <c r="DUC6" s="1381"/>
      <c r="DUD6" s="1381"/>
      <c r="DUE6" s="1382"/>
      <c r="DUF6" s="1380"/>
      <c r="DUG6" s="1381"/>
      <c r="DUH6" s="1381"/>
      <c r="DUI6" s="1381"/>
      <c r="DUJ6" s="1381"/>
      <c r="DUK6" s="1381"/>
      <c r="DUL6" s="1381"/>
      <c r="DUM6" s="1381"/>
      <c r="DUN6" s="1381"/>
      <c r="DUO6" s="1381"/>
      <c r="DUP6" s="1381"/>
      <c r="DUQ6" s="1381"/>
      <c r="DUR6" s="1381"/>
      <c r="DUS6" s="1381"/>
      <c r="DUT6" s="1381"/>
      <c r="DUU6" s="1382"/>
      <c r="DUV6" s="1380"/>
      <c r="DUW6" s="1381"/>
      <c r="DUX6" s="1381"/>
      <c r="DUY6" s="1381"/>
      <c r="DUZ6" s="1381"/>
      <c r="DVA6" s="1381"/>
      <c r="DVB6" s="1381"/>
      <c r="DVC6" s="1381"/>
      <c r="DVD6" s="1381"/>
      <c r="DVE6" s="1381"/>
      <c r="DVF6" s="1381"/>
      <c r="DVG6" s="1381"/>
      <c r="DVH6" s="1381"/>
      <c r="DVI6" s="1381"/>
      <c r="DVJ6" s="1381"/>
      <c r="DVK6" s="1382"/>
      <c r="DVL6" s="1380"/>
      <c r="DVM6" s="1381"/>
      <c r="DVN6" s="1381"/>
      <c r="DVO6" s="1381"/>
      <c r="DVP6" s="1381"/>
      <c r="DVQ6" s="1381"/>
      <c r="DVR6" s="1381"/>
      <c r="DVS6" s="1381"/>
      <c r="DVT6" s="1381"/>
      <c r="DVU6" s="1381"/>
      <c r="DVV6" s="1381"/>
      <c r="DVW6" s="1381"/>
      <c r="DVX6" s="1381"/>
      <c r="DVY6" s="1381"/>
      <c r="DVZ6" s="1381"/>
      <c r="DWA6" s="1382"/>
      <c r="DWB6" s="1380"/>
      <c r="DWC6" s="1381"/>
      <c r="DWD6" s="1381"/>
      <c r="DWE6" s="1381"/>
      <c r="DWF6" s="1381"/>
      <c r="DWG6" s="1381"/>
      <c r="DWH6" s="1381"/>
      <c r="DWI6" s="1381"/>
      <c r="DWJ6" s="1381"/>
      <c r="DWK6" s="1381"/>
      <c r="DWL6" s="1381"/>
      <c r="DWM6" s="1381"/>
      <c r="DWN6" s="1381"/>
      <c r="DWO6" s="1381"/>
      <c r="DWP6" s="1381"/>
      <c r="DWQ6" s="1382"/>
      <c r="DWR6" s="1380"/>
      <c r="DWS6" s="1381"/>
      <c r="DWT6" s="1381"/>
      <c r="DWU6" s="1381"/>
      <c r="DWV6" s="1381"/>
      <c r="DWW6" s="1381"/>
      <c r="DWX6" s="1381"/>
      <c r="DWY6" s="1381"/>
      <c r="DWZ6" s="1381"/>
      <c r="DXA6" s="1381"/>
      <c r="DXB6" s="1381"/>
      <c r="DXC6" s="1381"/>
      <c r="DXD6" s="1381"/>
      <c r="DXE6" s="1381"/>
      <c r="DXF6" s="1381"/>
      <c r="DXG6" s="1382"/>
      <c r="DXH6" s="1380"/>
      <c r="DXI6" s="1381"/>
      <c r="DXJ6" s="1381"/>
      <c r="DXK6" s="1381"/>
      <c r="DXL6" s="1381"/>
      <c r="DXM6" s="1381"/>
      <c r="DXN6" s="1381"/>
      <c r="DXO6" s="1381"/>
      <c r="DXP6" s="1381"/>
      <c r="DXQ6" s="1381"/>
      <c r="DXR6" s="1381"/>
      <c r="DXS6" s="1381"/>
      <c r="DXT6" s="1381"/>
      <c r="DXU6" s="1381"/>
      <c r="DXV6" s="1381"/>
      <c r="DXW6" s="1382"/>
      <c r="DXX6" s="1380"/>
      <c r="DXY6" s="1381"/>
      <c r="DXZ6" s="1381"/>
      <c r="DYA6" s="1381"/>
      <c r="DYB6" s="1381"/>
      <c r="DYC6" s="1381"/>
      <c r="DYD6" s="1381"/>
      <c r="DYE6" s="1381"/>
      <c r="DYF6" s="1381"/>
      <c r="DYG6" s="1381"/>
      <c r="DYH6" s="1381"/>
      <c r="DYI6" s="1381"/>
      <c r="DYJ6" s="1381"/>
      <c r="DYK6" s="1381"/>
      <c r="DYL6" s="1381"/>
      <c r="DYM6" s="1382"/>
      <c r="DYN6" s="1380"/>
      <c r="DYO6" s="1381"/>
      <c r="DYP6" s="1381"/>
      <c r="DYQ6" s="1381"/>
      <c r="DYR6" s="1381"/>
      <c r="DYS6" s="1381"/>
      <c r="DYT6" s="1381"/>
      <c r="DYU6" s="1381"/>
      <c r="DYV6" s="1381"/>
      <c r="DYW6" s="1381"/>
      <c r="DYX6" s="1381"/>
      <c r="DYY6" s="1381"/>
      <c r="DYZ6" s="1381"/>
      <c r="DZA6" s="1381"/>
      <c r="DZB6" s="1381"/>
      <c r="DZC6" s="1382"/>
      <c r="DZD6" s="1380"/>
      <c r="DZE6" s="1381"/>
      <c r="DZF6" s="1381"/>
      <c r="DZG6" s="1381"/>
      <c r="DZH6" s="1381"/>
      <c r="DZI6" s="1381"/>
      <c r="DZJ6" s="1381"/>
      <c r="DZK6" s="1381"/>
      <c r="DZL6" s="1381"/>
      <c r="DZM6" s="1381"/>
      <c r="DZN6" s="1381"/>
      <c r="DZO6" s="1381"/>
      <c r="DZP6" s="1381"/>
      <c r="DZQ6" s="1381"/>
      <c r="DZR6" s="1381"/>
      <c r="DZS6" s="1382"/>
      <c r="DZT6" s="1380"/>
      <c r="DZU6" s="1381"/>
      <c r="DZV6" s="1381"/>
      <c r="DZW6" s="1381"/>
      <c r="DZX6" s="1381"/>
      <c r="DZY6" s="1381"/>
      <c r="DZZ6" s="1381"/>
      <c r="EAA6" s="1381"/>
      <c r="EAB6" s="1381"/>
      <c r="EAC6" s="1381"/>
      <c r="EAD6" s="1381"/>
      <c r="EAE6" s="1381"/>
      <c r="EAF6" s="1381"/>
      <c r="EAG6" s="1381"/>
      <c r="EAH6" s="1381"/>
      <c r="EAI6" s="1382"/>
      <c r="EAJ6" s="1380"/>
      <c r="EAK6" s="1381"/>
      <c r="EAL6" s="1381"/>
      <c r="EAM6" s="1381"/>
      <c r="EAN6" s="1381"/>
      <c r="EAO6" s="1381"/>
      <c r="EAP6" s="1381"/>
      <c r="EAQ6" s="1381"/>
      <c r="EAR6" s="1381"/>
      <c r="EAS6" s="1381"/>
      <c r="EAT6" s="1381"/>
      <c r="EAU6" s="1381"/>
      <c r="EAV6" s="1381"/>
      <c r="EAW6" s="1381"/>
      <c r="EAX6" s="1381"/>
      <c r="EAY6" s="1382"/>
      <c r="EAZ6" s="1380"/>
      <c r="EBA6" s="1381"/>
      <c r="EBB6" s="1381"/>
      <c r="EBC6" s="1381"/>
      <c r="EBD6" s="1381"/>
      <c r="EBE6" s="1381"/>
      <c r="EBF6" s="1381"/>
      <c r="EBG6" s="1381"/>
      <c r="EBH6" s="1381"/>
      <c r="EBI6" s="1381"/>
      <c r="EBJ6" s="1381"/>
      <c r="EBK6" s="1381"/>
      <c r="EBL6" s="1381"/>
      <c r="EBM6" s="1381"/>
      <c r="EBN6" s="1381"/>
      <c r="EBO6" s="1382"/>
      <c r="EBP6" s="1380"/>
      <c r="EBQ6" s="1381"/>
      <c r="EBR6" s="1381"/>
      <c r="EBS6" s="1381"/>
      <c r="EBT6" s="1381"/>
      <c r="EBU6" s="1381"/>
      <c r="EBV6" s="1381"/>
      <c r="EBW6" s="1381"/>
      <c r="EBX6" s="1381"/>
      <c r="EBY6" s="1381"/>
      <c r="EBZ6" s="1381"/>
      <c r="ECA6" s="1381"/>
      <c r="ECB6" s="1381"/>
      <c r="ECC6" s="1381"/>
      <c r="ECD6" s="1381"/>
      <c r="ECE6" s="1382"/>
      <c r="ECF6" s="1380"/>
      <c r="ECG6" s="1381"/>
      <c r="ECH6" s="1381"/>
      <c r="ECI6" s="1381"/>
      <c r="ECJ6" s="1381"/>
      <c r="ECK6" s="1381"/>
      <c r="ECL6" s="1381"/>
      <c r="ECM6" s="1381"/>
      <c r="ECN6" s="1381"/>
      <c r="ECO6" s="1381"/>
      <c r="ECP6" s="1381"/>
      <c r="ECQ6" s="1381"/>
      <c r="ECR6" s="1381"/>
      <c r="ECS6" s="1381"/>
      <c r="ECT6" s="1381"/>
      <c r="ECU6" s="1382"/>
      <c r="ECV6" s="1380"/>
      <c r="ECW6" s="1381"/>
      <c r="ECX6" s="1381"/>
      <c r="ECY6" s="1381"/>
      <c r="ECZ6" s="1381"/>
      <c r="EDA6" s="1381"/>
      <c r="EDB6" s="1381"/>
      <c r="EDC6" s="1381"/>
      <c r="EDD6" s="1381"/>
      <c r="EDE6" s="1381"/>
      <c r="EDF6" s="1381"/>
      <c r="EDG6" s="1381"/>
      <c r="EDH6" s="1381"/>
      <c r="EDI6" s="1381"/>
      <c r="EDJ6" s="1381"/>
      <c r="EDK6" s="1382"/>
      <c r="EDL6" s="1380"/>
      <c r="EDM6" s="1381"/>
      <c r="EDN6" s="1381"/>
      <c r="EDO6" s="1381"/>
      <c r="EDP6" s="1381"/>
      <c r="EDQ6" s="1381"/>
      <c r="EDR6" s="1381"/>
      <c r="EDS6" s="1381"/>
      <c r="EDT6" s="1381"/>
      <c r="EDU6" s="1381"/>
      <c r="EDV6" s="1381"/>
      <c r="EDW6" s="1381"/>
      <c r="EDX6" s="1381"/>
      <c r="EDY6" s="1381"/>
      <c r="EDZ6" s="1381"/>
      <c r="EEA6" s="1382"/>
      <c r="EEB6" s="1380"/>
      <c r="EEC6" s="1381"/>
      <c r="EED6" s="1381"/>
      <c r="EEE6" s="1381"/>
      <c r="EEF6" s="1381"/>
      <c r="EEG6" s="1381"/>
      <c r="EEH6" s="1381"/>
      <c r="EEI6" s="1381"/>
      <c r="EEJ6" s="1381"/>
      <c r="EEK6" s="1381"/>
      <c r="EEL6" s="1381"/>
      <c r="EEM6" s="1381"/>
      <c r="EEN6" s="1381"/>
      <c r="EEO6" s="1381"/>
      <c r="EEP6" s="1381"/>
      <c r="EEQ6" s="1382"/>
      <c r="EER6" s="1380"/>
      <c r="EES6" s="1381"/>
      <c r="EET6" s="1381"/>
      <c r="EEU6" s="1381"/>
      <c r="EEV6" s="1381"/>
      <c r="EEW6" s="1381"/>
      <c r="EEX6" s="1381"/>
      <c r="EEY6" s="1381"/>
      <c r="EEZ6" s="1381"/>
      <c r="EFA6" s="1381"/>
      <c r="EFB6" s="1381"/>
      <c r="EFC6" s="1381"/>
      <c r="EFD6" s="1381"/>
      <c r="EFE6" s="1381"/>
      <c r="EFF6" s="1381"/>
      <c r="EFG6" s="1382"/>
      <c r="EFH6" s="1380"/>
      <c r="EFI6" s="1381"/>
      <c r="EFJ6" s="1381"/>
      <c r="EFK6" s="1381"/>
      <c r="EFL6" s="1381"/>
      <c r="EFM6" s="1381"/>
      <c r="EFN6" s="1381"/>
      <c r="EFO6" s="1381"/>
      <c r="EFP6" s="1381"/>
      <c r="EFQ6" s="1381"/>
      <c r="EFR6" s="1381"/>
      <c r="EFS6" s="1381"/>
      <c r="EFT6" s="1381"/>
      <c r="EFU6" s="1381"/>
      <c r="EFV6" s="1381"/>
      <c r="EFW6" s="1382"/>
      <c r="EFX6" s="1380"/>
      <c r="EFY6" s="1381"/>
      <c r="EFZ6" s="1381"/>
      <c r="EGA6" s="1381"/>
      <c r="EGB6" s="1381"/>
      <c r="EGC6" s="1381"/>
      <c r="EGD6" s="1381"/>
      <c r="EGE6" s="1381"/>
      <c r="EGF6" s="1381"/>
      <c r="EGG6" s="1381"/>
      <c r="EGH6" s="1381"/>
      <c r="EGI6" s="1381"/>
      <c r="EGJ6" s="1381"/>
      <c r="EGK6" s="1381"/>
      <c r="EGL6" s="1381"/>
      <c r="EGM6" s="1382"/>
      <c r="EGN6" s="1380"/>
      <c r="EGO6" s="1381"/>
      <c r="EGP6" s="1381"/>
      <c r="EGQ6" s="1381"/>
      <c r="EGR6" s="1381"/>
      <c r="EGS6" s="1381"/>
      <c r="EGT6" s="1381"/>
      <c r="EGU6" s="1381"/>
      <c r="EGV6" s="1381"/>
      <c r="EGW6" s="1381"/>
      <c r="EGX6" s="1381"/>
      <c r="EGY6" s="1381"/>
      <c r="EGZ6" s="1381"/>
      <c r="EHA6" s="1381"/>
      <c r="EHB6" s="1381"/>
      <c r="EHC6" s="1382"/>
      <c r="EHD6" s="1380"/>
      <c r="EHE6" s="1381"/>
      <c r="EHF6" s="1381"/>
      <c r="EHG6" s="1381"/>
      <c r="EHH6" s="1381"/>
      <c r="EHI6" s="1381"/>
      <c r="EHJ6" s="1381"/>
      <c r="EHK6" s="1381"/>
      <c r="EHL6" s="1381"/>
      <c r="EHM6" s="1381"/>
      <c r="EHN6" s="1381"/>
      <c r="EHO6" s="1381"/>
      <c r="EHP6" s="1381"/>
      <c r="EHQ6" s="1381"/>
      <c r="EHR6" s="1381"/>
      <c r="EHS6" s="1382"/>
      <c r="EHT6" s="1380"/>
      <c r="EHU6" s="1381"/>
      <c r="EHV6" s="1381"/>
      <c r="EHW6" s="1381"/>
      <c r="EHX6" s="1381"/>
      <c r="EHY6" s="1381"/>
      <c r="EHZ6" s="1381"/>
      <c r="EIA6" s="1381"/>
      <c r="EIB6" s="1381"/>
      <c r="EIC6" s="1381"/>
      <c r="EID6" s="1381"/>
      <c r="EIE6" s="1381"/>
      <c r="EIF6" s="1381"/>
      <c r="EIG6" s="1381"/>
      <c r="EIH6" s="1381"/>
      <c r="EII6" s="1382"/>
      <c r="EIJ6" s="1380"/>
      <c r="EIK6" s="1381"/>
      <c r="EIL6" s="1381"/>
      <c r="EIM6" s="1381"/>
      <c r="EIN6" s="1381"/>
      <c r="EIO6" s="1381"/>
      <c r="EIP6" s="1381"/>
      <c r="EIQ6" s="1381"/>
      <c r="EIR6" s="1381"/>
      <c r="EIS6" s="1381"/>
      <c r="EIT6" s="1381"/>
      <c r="EIU6" s="1381"/>
      <c r="EIV6" s="1381"/>
      <c r="EIW6" s="1381"/>
      <c r="EIX6" s="1381"/>
      <c r="EIY6" s="1382"/>
      <c r="EIZ6" s="1380"/>
      <c r="EJA6" s="1381"/>
      <c r="EJB6" s="1381"/>
      <c r="EJC6" s="1381"/>
      <c r="EJD6" s="1381"/>
      <c r="EJE6" s="1381"/>
      <c r="EJF6" s="1381"/>
      <c r="EJG6" s="1381"/>
      <c r="EJH6" s="1381"/>
      <c r="EJI6" s="1381"/>
      <c r="EJJ6" s="1381"/>
      <c r="EJK6" s="1381"/>
      <c r="EJL6" s="1381"/>
      <c r="EJM6" s="1381"/>
      <c r="EJN6" s="1381"/>
      <c r="EJO6" s="1382"/>
      <c r="EJP6" s="1380"/>
      <c r="EJQ6" s="1381"/>
      <c r="EJR6" s="1381"/>
      <c r="EJS6" s="1381"/>
      <c r="EJT6" s="1381"/>
      <c r="EJU6" s="1381"/>
      <c r="EJV6" s="1381"/>
      <c r="EJW6" s="1381"/>
      <c r="EJX6" s="1381"/>
      <c r="EJY6" s="1381"/>
      <c r="EJZ6" s="1381"/>
      <c r="EKA6" s="1381"/>
      <c r="EKB6" s="1381"/>
      <c r="EKC6" s="1381"/>
      <c r="EKD6" s="1381"/>
      <c r="EKE6" s="1382"/>
      <c r="EKF6" s="1380"/>
      <c r="EKG6" s="1381"/>
      <c r="EKH6" s="1381"/>
      <c r="EKI6" s="1381"/>
      <c r="EKJ6" s="1381"/>
      <c r="EKK6" s="1381"/>
      <c r="EKL6" s="1381"/>
      <c r="EKM6" s="1381"/>
      <c r="EKN6" s="1381"/>
      <c r="EKO6" s="1381"/>
      <c r="EKP6" s="1381"/>
      <c r="EKQ6" s="1381"/>
      <c r="EKR6" s="1381"/>
      <c r="EKS6" s="1381"/>
      <c r="EKT6" s="1381"/>
      <c r="EKU6" s="1382"/>
      <c r="EKV6" s="1380"/>
      <c r="EKW6" s="1381"/>
      <c r="EKX6" s="1381"/>
      <c r="EKY6" s="1381"/>
      <c r="EKZ6" s="1381"/>
      <c r="ELA6" s="1381"/>
      <c r="ELB6" s="1381"/>
      <c r="ELC6" s="1381"/>
      <c r="ELD6" s="1381"/>
      <c r="ELE6" s="1381"/>
      <c r="ELF6" s="1381"/>
      <c r="ELG6" s="1381"/>
      <c r="ELH6" s="1381"/>
      <c r="ELI6" s="1381"/>
      <c r="ELJ6" s="1381"/>
      <c r="ELK6" s="1382"/>
      <c r="ELL6" s="1380"/>
      <c r="ELM6" s="1381"/>
      <c r="ELN6" s="1381"/>
      <c r="ELO6" s="1381"/>
      <c r="ELP6" s="1381"/>
      <c r="ELQ6" s="1381"/>
      <c r="ELR6" s="1381"/>
      <c r="ELS6" s="1381"/>
      <c r="ELT6" s="1381"/>
      <c r="ELU6" s="1381"/>
      <c r="ELV6" s="1381"/>
      <c r="ELW6" s="1381"/>
      <c r="ELX6" s="1381"/>
      <c r="ELY6" s="1381"/>
      <c r="ELZ6" s="1381"/>
      <c r="EMA6" s="1382"/>
      <c r="EMB6" s="1380"/>
      <c r="EMC6" s="1381"/>
      <c r="EMD6" s="1381"/>
      <c r="EME6" s="1381"/>
      <c r="EMF6" s="1381"/>
      <c r="EMG6" s="1381"/>
      <c r="EMH6" s="1381"/>
      <c r="EMI6" s="1381"/>
      <c r="EMJ6" s="1381"/>
      <c r="EMK6" s="1381"/>
      <c r="EML6" s="1381"/>
      <c r="EMM6" s="1381"/>
      <c r="EMN6" s="1381"/>
      <c r="EMO6" s="1381"/>
      <c r="EMP6" s="1381"/>
      <c r="EMQ6" s="1382"/>
      <c r="EMR6" s="1380"/>
      <c r="EMS6" s="1381"/>
      <c r="EMT6" s="1381"/>
      <c r="EMU6" s="1381"/>
      <c r="EMV6" s="1381"/>
      <c r="EMW6" s="1381"/>
      <c r="EMX6" s="1381"/>
      <c r="EMY6" s="1381"/>
      <c r="EMZ6" s="1381"/>
      <c r="ENA6" s="1381"/>
      <c r="ENB6" s="1381"/>
      <c r="ENC6" s="1381"/>
      <c r="END6" s="1381"/>
      <c r="ENE6" s="1381"/>
      <c r="ENF6" s="1381"/>
      <c r="ENG6" s="1382"/>
      <c r="ENH6" s="1380"/>
      <c r="ENI6" s="1381"/>
      <c r="ENJ6" s="1381"/>
      <c r="ENK6" s="1381"/>
      <c r="ENL6" s="1381"/>
      <c r="ENM6" s="1381"/>
      <c r="ENN6" s="1381"/>
      <c r="ENO6" s="1381"/>
      <c r="ENP6" s="1381"/>
      <c r="ENQ6" s="1381"/>
      <c r="ENR6" s="1381"/>
      <c r="ENS6" s="1381"/>
      <c r="ENT6" s="1381"/>
      <c r="ENU6" s="1381"/>
      <c r="ENV6" s="1381"/>
      <c r="ENW6" s="1382"/>
      <c r="ENX6" s="1380"/>
      <c r="ENY6" s="1381"/>
      <c r="ENZ6" s="1381"/>
      <c r="EOA6" s="1381"/>
      <c r="EOB6" s="1381"/>
      <c r="EOC6" s="1381"/>
      <c r="EOD6" s="1381"/>
      <c r="EOE6" s="1381"/>
      <c r="EOF6" s="1381"/>
      <c r="EOG6" s="1381"/>
      <c r="EOH6" s="1381"/>
      <c r="EOI6" s="1381"/>
      <c r="EOJ6" s="1381"/>
      <c r="EOK6" s="1381"/>
      <c r="EOL6" s="1381"/>
      <c r="EOM6" s="1382"/>
      <c r="EON6" s="1380"/>
      <c r="EOO6" s="1381"/>
      <c r="EOP6" s="1381"/>
      <c r="EOQ6" s="1381"/>
      <c r="EOR6" s="1381"/>
      <c r="EOS6" s="1381"/>
      <c r="EOT6" s="1381"/>
      <c r="EOU6" s="1381"/>
      <c r="EOV6" s="1381"/>
      <c r="EOW6" s="1381"/>
      <c r="EOX6" s="1381"/>
      <c r="EOY6" s="1381"/>
      <c r="EOZ6" s="1381"/>
      <c r="EPA6" s="1381"/>
      <c r="EPB6" s="1381"/>
      <c r="EPC6" s="1382"/>
      <c r="EPD6" s="1380"/>
      <c r="EPE6" s="1381"/>
      <c r="EPF6" s="1381"/>
      <c r="EPG6" s="1381"/>
      <c r="EPH6" s="1381"/>
      <c r="EPI6" s="1381"/>
      <c r="EPJ6" s="1381"/>
      <c r="EPK6" s="1381"/>
      <c r="EPL6" s="1381"/>
      <c r="EPM6" s="1381"/>
      <c r="EPN6" s="1381"/>
      <c r="EPO6" s="1381"/>
      <c r="EPP6" s="1381"/>
      <c r="EPQ6" s="1381"/>
      <c r="EPR6" s="1381"/>
      <c r="EPS6" s="1382"/>
      <c r="EPT6" s="1380"/>
      <c r="EPU6" s="1381"/>
      <c r="EPV6" s="1381"/>
      <c r="EPW6" s="1381"/>
      <c r="EPX6" s="1381"/>
      <c r="EPY6" s="1381"/>
      <c r="EPZ6" s="1381"/>
      <c r="EQA6" s="1381"/>
      <c r="EQB6" s="1381"/>
      <c r="EQC6" s="1381"/>
      <c r="EQD6" s="1381"/>
      <c r="EQE6" s="1381"/>
      <c r="EQF6" s="1381"/>
      <c r="EQG6" s="1381"/>
      <c r="EQH6" s="1381"/>
      <c r="EQI6" s="1382"/>
      <c r="EQJ6" s="1380"/>
      <c r="EQK6" s="1381"/>
      <c r="EQL6" s="1381"/>
      <c r="EQM6" s="1381"/>
      <c r="EQN6" s="1381"/>
      <c r="EQO6" s="1381"/>
      <c r="EQP6" s="1381"/>
      <c r="EQQ6" s="1381"/>
      <c r="EQR6" s="1381"/>
      <c r="EQS6" s="1381"/>
      <c r="EQT6" s="1381"/>
      <c r="EQU6" s="1381"/>
      <c r="EQV6" s="1381"/>
      <c r="EQW6" s="1381"/>
      <c r="EQX6" s="1381"/>
      <c r="EQY6" s="1382"/>
      <c r="EQZ6" s="1380"/>
      <c r="ERA6" s="1381"/>
      <c r="ERB6" s="1381"/>
      <c r="ERC6" s="1381"/>
      <c r="ERD6" s="1381"/>
      <c r="ERE6" s="1381"/>
      <c r="ERF6" s="1381"/>
      <c r="ERG6" s="1381"/>
      <c r="ERH6" s="1381"/>
      <c r="ERI6" s="1381"/>
      <c r="ERJ6" s="1381"/>
      <c r="ERK6" s="1381"/>
      <c r="ERL6" s="1381"/>
      <c r="ERM6" s="1381"/>
      <c r="ERN6" s="1381"/>
      <c r="ERO6" s="1382"/>
      <c r="ERP6" s="1380"/>
      <c r="ERQ6" s="1381"/>
      <c r="ERR6" s="1381"/>
      <c r="ERS6" s="1381"/>
      <c r="ERT6" s="1381"/>
      <c r="ERU6" s="1381"/>
      <c r="ERV6" s="1381"/>
      <c r="ERW6" s="1381"/>
      <c r="ERX6" s="1381"/>
      <c r="ERY6" s="1381"/>
      <c r="ERZ6" s="1381"/>
      <c r="ESA6" s="1381"/>
      <c r="ESB6" s="1381"/>
      <c r="ESC6" s="1381"/>
      <c r="ESD6" s="1381"/>
      <c r="ESE6" s="1382"/>
      <c r="ESF6" s="1380"/>
      <c r="ESG6" s="1381"/>
      <c r="ESH6" s="1381"/>
      <c r="ESI6" s="1381"/>
      <c r="ESJ6" s="1381"/>
      <c r="ESK6" s="1381"/>
      <c r="ESL6" s="1381"/>
      <c r="ESM6" s="1381"/>
      <c r="ESN6" s="1381"/>
      <c r="ESO6" s="1381"/>
      <c r="ESP6" s="1381"/>
      <c r="ESQ6" s="1381"/>
      <c r="ESR6" s="1381"/>
      <c r="ESS6" s="1381"/>
      <c r="EST6" s="1381"/>
      <c r="ESU6" s="1382"/>
      <c r="ESV6" s="1380"/>
      <c r="ESW6" s="1381"/>
      <c r="ESX6" s="1381"/>
      <c r="ESY6" s="1381"/>
      <c r="ESZ6" s="1381"/>
      <c r="ETA6" s="1381"/>
      <c r="ETB6" s="1381"/>
      <c r="ETC6" s="1381"/>
      <c r="ETD6" s="1381"/>
      <c r="ETE6" s="1381"/>
      <c r="ETF6" s="1381"/>
      <c r="ETG6" s="1381"/>
      <c r="ETH6" s="1381"/>
      <c r="ETI6" s="1381"/>
      <c r="ETJ6" s="1381"/>
      <c r="ETK6" s="1382"/>
      <c r="ETL6" s="1380"/>
      <c r="ETM6" s="1381"/>
      <c r="ETN6" s="1381"/>
      <c r="ETO6" s="1381"/>
      <c r="ETP6" s="1381"/>
      <c r="ETQ6" s="1381"/>
      <c r="ETR6" s="1381"/>
      <c r="ETS6" s="1381"/>
      <c r="ETT6" s="1381"/>
      <c r="ETU6" s="1381"/>
      <c r="ETV6" s="1381"/>
      <c r="ETW6" s="1381"/>
      <c r="ETX6" s="1381"/>
      <c r="ETY6" s="1381"/>
      <c r="ETZ6" s="1381"/>
      <c r="EUA6" s="1382"/>
      <c r="EUB6" s="1380"/>
      <c r="EUC6" s="1381"/>
      <c r="EUD6" s="1381"/>
      <c r="EUE6" s="1381"/>
      <c r="EUF6" s="1381"/>
      <c r="EUG6" s="1381"/>
      <c r="EUH6" s="1381"/>
      <c r="EUI6" s="1381"/>
      <c r="EUJ6" s="1381"/>
      <c r="EUK6" s="1381"/>
      <c r="EUL6" s="1381"/>
      <c r="EUM6" s="1381"/>
      <c r="EUN6" s="1381"/>
      <c r="EUO6" s="1381"/>
      <c r="EUP6" s="1381"/>
      <c r="EUQ6" s="1382"/>
      <c r="EUR6" s="1380"/>
      <c r="EUS6" s="1381"/>
      <c r="EUT6" s="1381"/>
      <c r="EUU6" s="1381"/>
      <c r="EUV6" s="1381"/>
      <c r="EUW6" s="1381"/>
      <c r="EUX6" s="1381"/>
      <c r="EUY6" s="1381"/>
      <c r="EUZ6" s="1381"/>
      <c r="EVA6" s="1381"/>
      <c r="EVB6" s="1381"/>
      <c r="EVC6" s="1381"/>
      <c r="EVD6" s="1381"/>
      <c r="EVE6" s="1381"/>
      <c r="EVF6" s="1381"/>
      <c r="EVG6" s="1382"/>
      <c r="EVH6" s="1380"/>
      <c r="EVI6" s="1381"/>
      <c r="EVJ6" s="1381"/>
      <c r="EVK6" s="1381"/>
      <c r="EVL6" s="1381"/>
      <c r="EVM6" s="1381"/>
      <c r="EVN6" s="1381"/>
      <c r="EVO6" s="1381"/>
      <c r="EVP6" s="1381"/>
      <c r="EVQ6" s="1381"/>
      <c r="EVR6" s="1381"/>
      <c r="EVS6" s="1381"/>
      <c r="EVT6" s="1381"/>
      <c r="EVU6" s="1381"/>
      <c r="EVV6" s="1381"/>
      <c r="EVW6" s="1382"/>
      <c r="EVX6" s="1380"/>
      <c r="EVY6" s="1381"/>
      <c r="EVZ6" s="1381"/>
      <c r="EWA6" s="1381"/>
      <c r="EWB6" s="1381"/>
      <c r="EWC6" s="1381"/>
      <c r="EWD6" s="1381"/>
      <c r="EWE6" s="1381"/>
      <c r="EWF6" s="1381"/>
      <c r="EWG6" s="1381"/>
      <c r="EWH6" s="1381"/>
      <c r="EWI6" s="1381"/>
      <c r="EWJ6" s="1381"/>
      <c r="EWK6" s="1381"/>
      <c r="EWL6" s="1381"/>
      <c r="EWM6" s="1382"/>
      <c r="EWN6" s="1380"/>
      <c r="EWO6" s="1381"/>
      <c r="EWP6" s="1381"/>
      <c r="EWQ6" s="1381"/>
      <c r="EWR6" s="1381"/>
      <c r="EWS6" s="1381"/>
      <c r="EWT6" s="1381"/>
      <c r="EWU6" s="1381"/>
      <c r="EWV6" s="1381"/>
      <c r="EWW6" s="1381"/>
      <c r="EWX6" s="1381"/>
      <c r="EWY6" s="1381"/>
      <c r="EWZ6" s="1381"/>
      <c r="EXA6" s="1381"/>
      <c r="EXB6" s="1381"/>
      <c r="EXC6" s="1382"/>
      <c r="EXD6" s="1380"/>
      <c r="EXE6" s="1381"/>
      <c r="EXF6" s="1381"/>
      <c r="EXG6" s="1381"/>
      <c r="EXH6" s="1381"/>
      <c r="EXI6" s="1381"/>
      <c r="EXJ6" s="1381"/>
      <c r="EXK6" s="1381"/>
      <c r="EXL6" s="1381"/>
      <c r="EXM6" s="1381"/>
      <c r="EXN6" s="1381"/>
      <c r="EXO6" s="1381"/>
      <c r="EXP6" s="1381"/>
      <c r="EXQ6" s="1381"/>
      <c r="EXR6" s="1381"/>
      <c r="EXS6" s="1382"/>
      <c r="EXT6" s="1380"/>
      <c r="EXU6" s="1381"/>
      <c r="EXV6" s="1381"/>
      <c r="EXW6" s="1381"/>
      <c r="EXX6" s="1381"/>
      <c r="EXY6" s="1381"/>
      <c r="EXZ6" s="1381"/>
      <c r="EYA6" s="1381"/>
      <c r="EYB6" s="1381"/>
      <c r="EYC6" s="1381"/>
      <c r="EYD6" s="1381"/>
      <c r="EYE6" s="1381"/>
      <c r="EYF6" s="1381"/>
      <c r="EYG6" s="1381"/>
      <c r="EYH6" s="1381"/>
      <c r="EYI6" s="1382"/>
      <c r="EYJ6" s="1380"/>
      <c r="EYK6" s="1381"/>
      <c r="EYL6" s="1381"/>
      <c r="EYM6" s="1381"/>
      <c r="EYN6" s="1381"/>
      <c r="EYO6" s="1381"/>
      <c r="EYP6" s="1381"/>
      <c r="EYQ6" s="1381"/>
      <c r="EYR6" s="1381"/>
      <c r="EYS6" s="1381"/>
      <c r="EYT6" s="1381"/>
      <c r="EYU6" s="1381"/>
      <c r="EYV6" s="1381"/>
      <c r="EYW6" s="1381"/>
      <c r="EYX6" s="1381"/>
      <c r="EYY6" s="1382"/>
      <c r="EYZ6" s="1380"/>
      <c r="EZA6" s="1381"/>
      <c r="EZB6" s="1381"/>
      <c r="EZC6" s="1381"/>
      <c r="EZD6" s="1381"/>
      <c r="EZE6" s="1381"/>
      <c r="EZF6" s="1381"/>
      <c r="EZG6" s="1381"/>
      <c r="EZH6" s="1381"/>
      <c r="EZI6" s="1381"/>
      <c r="EZJ6" s="1381"/>
      <c r="EZK6" s="1381"/>
      <c r="EZL6" s="1381"/>
      <c r="EZM6" s="1381"/>
      <c r="EZN6" s="1381"/>
      <c r="EZO6" s="1382"/>
      <c r="EZP6" s="1380"/>
      <c r="EZQ6" s="1381"/>
      <c r="EZR6" s="1381"/>
      <c r="EZS6" s="1381"/>
      <c r="EZT6" s="1381"/>
      <c r="EZU6" s="1381"/>
      <c r="EZV6" s="1381"/>
      <c r="EZW6" s="1381"/>
      <c r="EZX6" s="1381"/>
      <c r="EZY6" s="1381"/>
      <c r="EZZ6" s="1381"/>
      <c r="FAA6" s="1381"/>
      <c r="FAB6" s="1381"/>
      <c r="FAC6" s="1381"/>
      <c r="FAD6" s="1381"/>
      <c r="FAE6" s="1382"/>
      <c r="FAF6" s="1380"/>
      <c r="FAG6" s="1381"/>
      <c r="FAH6" s="1381"/>
      <c r="FAI6" s="1381"/>
      <c r="FAJ6" s="1381"/>
      <c r="FAK6" s="1381"/>
      <c r="FAL6" s="1381"/>
      <c r="FAM6" s="1381"/>
      <c r="FAN6" s="1381"/>
      <c r="FAO6" s="1381"/>
      <c r="FAP6" s="1381"/>
      <c r="FAQ6" s="1381"/>
      <c r="FAR6" s="1381"/>
      <c r="FAS6" s="1381"/>
      <c r="FAT6" s="1381"/>
      <c r="FAU6" s="1382"/>
      <c r="FAV6" s="1380"/>
      <c r="FAW6" s="1381"/>
      <c r="FAX6" s="1381"/>
      <c r="FAY6" s="1381"/>
      <c r="FAZ6" s="1381"/>
      <c r="FBA6" s="1381"/>
      <c r="FBB6" s="1381"/>
      <c r="FBC6" s="1381"/>
      <c r="FBD6" s="1381"/>
      <c r="FBE6" s="1381"/>
      <c r="FBF6" s="1381"/>
      <c r="FBG6" s="1381"/>
      <c r="FBH6" s="1381"/>
      <c r="FBI6" s="1381"/>
      <c r="FBJ6" s="1381"/>
      <c r="FBK6" s="1382"/>
      <c r="FBL6" s="1380"/>
      <c r="FBM6" s="1381"/>
      <c r="FBN6" s="1381"/>
      <c r="FBO6" s="1381"/>
      <c r="FBP6" s="1381"/>
      <c r="FBQ6" s="1381"/>
      <c r="FBR6" s="1381"/>
      <c r="FBS6" s="1381"/>
      <c r="FBT6" s="1381"/>
      <c r="FBU6" s="1381"/>
      <c r="FBV6" s="1381"/>
      <c r="FBW6" s="1381"/>
      <c r="FBX6" s="1381"/>
      <c r="FBY6" s="1381"/>
      <c r="FBZ6" s="1381"/>
      <c r="FCA6" s="1382"/>
      <c r="FCB6" s="1380"/>
      <c r="FCC6" s="1381"/>
      <c r="FCD6" s="1381"/>
      <c r="FCE6" s="1381"/>
      <c r="FCF6" s="1381"/>
      <c r="FCG6" s="1381"/>
      <c r="FCH6" s="1381"/>
      <c r="FCI6" s="1381"/>
      <c r="FCJ6" s="1381"/>
      <c r="FCK6" s="1381"/>
      <c r="FCL6" s="1381"/>
      <c r="FCM6" s="1381"/>
      <c r="FCN6" s="1381"/>
      <c r="FCO6" s="1381"/>
      <c r="FCP6" s="1381"/>
      <c r="FCQ6" s="1382"/>
      <c r="FCR6" s="1380"/>
      <c r="FCS6" s="1381"/>
      <c r="FCT6" s="1381"/>
      <c r="FCU6" s="1381"/>
      <c r="FCV6" s="1381"/>
      <c r="FCW6" s="1381"/>
      <c r="FCX6" s="1381"/>
      <c r="FCY6" s="1381"/>
      <c r="FCZ6" s="1381"/>
      <c r="FDA6" s="1381"/>
      <c r="FDB6" s="1381"/>
      <c r="FDC6" s="1381"/>
      <c r="FDD6" s="1381"/>
      <c r="FDE6" s="1381"/>
      <c r="FDF6" s="1381"/>
      <c r="FDG6" s="1382"/>
      <c r="FDH6" s="1380"/>
      <c r="FDI6" s="1381"/>
      <c r="FDJ6" s="1381"/>
      <c r="FDK6" s="1381"/>
      <c r="FDL6" s="1381"/>
      <c r="FDM6" s="1381"/>
      <c r="FDN6" s="1381"/>
      <c r="FDO6" s="1381"/>
      <c r="FDP6" s="1381"/>
      <c r="FDQ6" s="1381"/>
      <c r="FDR6" s="1381"/>
      <c r="FDS6" s="1381"/>
      <c r="FDT6" s="1381"/>
      <c r="FDU6" s="1381"/>
      <c r="FDV6" s="1381"/>
      <c r="FDW6" s="1382"/>
      <c r="FDX6" s="1380"/>
      <c r="FDY6" s="1381"/>
      <c r="FDZ6" s="1381"/>
      <c r="FEA6" s="1381"/>
      <c r="FEB6" s="1381"/>
      <c r="FEC6" s="1381"/>
      <c r="FED6" s="1381"/>
      <c r="FEE6" s="1381"/>
      <c r="FEF6" s="1381"/>
      <c r="FEG6" s="1381"/>
      <c r="FEH6" s="1381"/>
      <c r="FEI6" s="1381"/>
      <c r="FEJ6" s="1381"/>
      <c r="FEK6" s="1381"/>
      <c r="FEL6" s="1381"/>
      <c r="FEM6" s="1382"/>
      <c r="FEN6" s="1380"/>
      <c r="FEO6" s="1381"/>
      <c r="FEP6" s="1381"/>
      <c r="FEQ6" s="1381"/>
      <c r="FER6" s="1381"/>
      <c r="FES6" s="1381"/>
      <c r="FET6" s="1381"/>
      <c r="FEU6" s="1381"/>
      <c r="FEV6" s="1381"/>
      <c r="FEW6" s="1381"/>
      <c r="FEX6" s="1381"/>
      <c r="FEY6" s="1381"/>
      <c r="FEZ6" s="1381"/>
      <c r="FFA6" s="1381"/>
      <c r="FFB6" s="1381"/>
      <c r="FFC6" s="1382"/>
      <c r="FFD6" s="1380"/>
      <c r="FFE6" s="1381"/>
      <c r="FFF6" s="1381"/>
      <c r="FFG6" s="1381"/>
      <c r="FFH6" s="1381"/>
      <c r="FFI6" s="1381"/>
      <c r="FFJ6" s="1381"/>
      <c r="FFK6" s="1381"/>
      <c r="FFL6" s="1381"/>
      <c r="FFM6" s="1381"/>
      <c r="FFN6" s="1381"/>
      <c r="FFO6" s="1381"/>
      <c r="FFP6" s="1381"/>
      <c r="FFQ6" s="1381"/>
      <c r="FFR6" s="1381"/>
      <c r="FFS6" s="1382"/>
      <c r="FFT6" s="1380"/>
      <c r="FFU6" s="1381"/>
      <c r="FFV6" s="1381"/>
      <c r="FFW6" s="1381"/>
      <c r="FFX6" s="1381"/>
      <c r="FFY6" s="1381"/>
      <c r="FFZ6" s="1381"/>
      <c r="FGA6" s="1381"/>
      <c r="FGB6" s="1381"/>
      <c r="FGC6" s="1381"/>
      <c r="FGD6" s="1381"/>
      <c r="FGE6" s="1381"/>
      <c r="FGF6" s="1381"/>
      <c r="FGG6" s="1381"/>
      <c r="FGH6" s="1381"/>
      <c r="FGI6" s="1382"/>
      <c r="FGJ6" s="1380"/>
      <c r="FGK6" s="1381"/>
      <c r="FGL6" s="1381"/>
      <c r="FGM6" s="1381"/>
      <c r="FGN6" s="1381"/>
      <c r="FGO6" s="1381"/>
      <c r="FGP6" s="1381"/>
      <c r="FGQ6" s="1381"/>
      <c r="FGR6" s="1381"/>
      <c r="FGS6" s="1381"/>
      <c r="FGT6" s="1381"/>
      <c r="FGU6" s="1381"/>
      <c r="FGV6" s="1381"/>
      <c r="FGW6" s="1381"/>
      <c r="FGX6" s="1381"/>
      <c r="FGY6" s="1382"/>
      <c r="FGZ6" s="1380"/>
      <c r="FHA6" s="1381"/>
      <c r="FHB6" s="1381"/>
      <c r="FHC6" s="1381"/>
      <c r="FHD6" s="1381"/>
      <c r="FHE6" s="1381"/>
      <c r="FHF6" s="1381"/>
      <c r="FHG6" s="1381"/>
      <c r="FHH6" s="1381"/>
      <c r="FHI6" s="1381"/>
      <c r="FHJ6" s="1381"/>
      <c r="FHK6" s="1381"/>
      <c r="FHL6" s="1381"/>
      <c r="FHM6" s="1381"/>
      <c r="FHN6" s="1381"/>
      <c r="FHO6" s="1382"/>
      <c r="FHP6" s="1380"/>
      <c r="FHQ6" s="1381"/>
      <c r="FHR6" s="1381"/>
      <c r="FHS6" s="1381"/>
      <c r="FHT6" s="1381"/>
      <c r="FHU6" s="1381"/>
      <c r="FHV6" s="1381"/>
      <c r="FHW6" s="1381"/>
      <c r="FHX6" s="1381"/>
      <c r="FHY6" s="1381"/>
      <c r="FHZ6" s="1381"/>
      <c r="FIA6" s="1381"/>
      <c r="FIB6" s="1381"/>
      <c r="FIC6" s="1381"/>
      <c r="FID6" s="1381"/>
      <c r="FIE6" s="1382"/>
      <c r="FIF6" s="1380"/>
      <c r="FIG6" s="1381"/>
      <c r="FIH6" s="1381"/>
      <c r="FII6" s="1381"/>
      <c r="FIJ6" s="1381"/>
      <c r="FIK6" s="1381"/>
      <c r="FIL6" s="1381"/>
      <c r="FIM6" s="1381"/>
      <c r="FIN6" s="1381"/>
      <c r="FIO6" s="1381"/>
      <c r="FIP6" s="1381"/>
      <c r="FIQ6" s="1381"/>
      <c r="FIR6" s="1381"/>
      <c r="FIS6" s="1381"/>
      <c r="FIT6" s="1381"/>
      <c r="FIU6" s="1382"/>
      <c r="FIV6" s="1380"/>
      <c r="FIW6" s="1381"/>
      <c r="FIX6" s="1381"/>
      <c r="FIY6" s="1381"/>
      <c r="FIZ6" s="1381"/>
      <c r="FJA6" s="1381"/>
      <c r="FJB6" s="1381"/>
      <c r="FJC6" s="1381"/>
      <c r="FJD6" s="1381"/>
      <c r="FJE6" s="1381"/>
      <c r="FJF6" s="1381"/>
      <c r="FJG6" s="1381"/>
      <c r="FJH6" s="1381"/>
      <c r="FJI6" s="1381"/>
      <c r="FJJ6" s="1381"/>
      <c r="FJK6" s="1382"/>
      <c r="FJL6" s="1380"/>
      <c r="FJM6" s="1381"/>
      <c r="FJN6" s="1381"/>
      <c r="FJO6" s="1381"/>
      <c r="FJP6" s="1381"/>
      <c r="FJQ6" s="1381"/>
      <c r="FJR6" s="1381"/>
      <c r="FJS6" s="1381"/>
      <c r="FJT6" s="1381"/>
      <c r="FJU6" s="1381"/>
      <c r="FJV6" s="1381"/>
      <c r="FJW6" s="1381"/>
      <c r="FJX6" s="1381"/>
      <c r="FJY6" s="1381"/>
      <c r="FJZ6" s="1381"/>
      <c r="FKA6" s="1382"/>
      <c r="FKB6" s="1380"/>
      <c r="FKC6" s="1381"/>
      <c r="FKD6" s="1381"/>
      <c r="FKE6" s="1381"/>
      <c r="FKF6" s="1381"/>
      <c r="FKG6" s="1381"/>
      <c r="FKH6" s="1381"/>
      <c r="FKI6" s="1381"/>
      <c r="FKJ6" s="1381"/>
      <c r="FKK6" s="1381"/>
      <c r="FKL6" s="1381"/>
      <c r="FKM6" s="1381"/>
      <c r="FKN6" s="1381"/>
      <c r="FKO6" s="1381"/>
      <c r="FKP6" s="1381"/>
      <c r="FKQ6" s="1382"/>
      <c r="FKR6" s="1380"/>
      <c r="FKS6" s="1381"/>
      <c r="FKT6" s="1381"/>
      <c r="FKU6" s="1381"/>
      <c r="FKV6" s="1381"/>
      <c r="FKW6" s="1381"/>
      <c r="FKX6" s="1381"/>
      <c r="FKY6" s="1381"/>
      <c r="FKZ6" s="1381"/>
      <c r="FLA6" s="1381"/>
      <c r="FLB6" s="1381"/>
      <c r="FLC6" s="1381"/>
      <c r="FLD6" s="1381"/>
      <c r="FLE6" s="1381"/>
      <c r="FLF6" s="1381"/>
      <c r="FLG6" s="1382"/>
      <c r="FLH6" s="1380"/>
      <c r="FLI6" s="1381"/>
      <c r="FLJ6" s="1381"/>
      <c r="FLK6" s="1381"/>
      <c r="FLL6" s="1381"/>
      <c r="FLM6" s="1381"/>
      <c r="FLN6" s="1381"/>
      <c r="FLO6" s="1381"/>
      <c r="FLP6" s="1381"/>
      <c r="FLQ6" s="1381"/>
      <c r="FLR6" s="1381"/>
      <c r="FLS6" s="1381"/>
      <c r="FLT6" s="1381"/>
      <c r="FLU6" s="1381"/>
      <c r="FLV6" s="1381"/>
      <c r="FLW6" s="1382"/>
      <c r="FLX6" s="1380"/>
      <c r="FLY6" s="1381"/>
      <c r="FLZ6" s="1381"/>
      <c r="FMA6" s="1381"/>
      <c r="FMB6" s="1381"/>
      <c r="FMC6" s="1381"/>
      <c r="FMD6" s="1381"/>
      <c r="FME6" s="1381"/>
      <c r="FMF6" s="1381"/>
      <c r="FMG6" s="1381"/>
      <c r="FMH6" s="1381"/>
      <c r="FMI6" s="1381"/>
      <c r="FMJ6" s="1381"/>
      <c r="FMK6" s="1381"/>
      <c r="FML6" s="1381"/>
      <c r="FMM6" s="1382"/>
      <c r="FMN6" s="1380"/>
      <c r="FMO6" s="1381"/>
      <c r="FMP6" s="1381"/>
      <c r="FMQ6" s="1381"/>
      <c r="FMR6" s="1381"/>
      <c r="FMS6" s="1381"/>
      <c r="FMT6" s="1381"/>
      <c r="FMU6" s="1381"/>
      <c r="FMV6" s="1381"/>
      <c r="FMW6" s="1381"/>
      <c r="FMX6" s="1381"/>
      <c r="FMY6" s="1381"/>
      <c r="FMZ6" s="1381"/>
      <c r="FNA6" s="1381"/>
      <c r="FNB6" s="1381"/>
      <c r="FNC6" s="1382"/>
      <c r="FND6" s="1380"/>
      <c r="FNE6" s="1381"/>
      <c r="FNF6" s="1381"/>
      <c r="FNG6" s="1381"/>
      <c r="FNH6" s="1381"/>
      <c r="FNI6" s="1381"/>
      <c r="FNJ6" s="1381"/>
      <c r="FNK6" s="1381"/>
      <c r="FNL6" s="1381"/>
      <c r="FNM6" s="1381"/>
      <c r="FNN6" s="1381"/>
      <c r="FNO6" s="1381"/>
      <c r="FNP6" s="1381"/>
      <c r="FNQ6" s="1381"/>
      <c r="FNR6" s="1381"/>
      <c r="FNS6" s="1382"/>
      <c r="FNT6" s="1380"/>
      <c r="FNU6" s="1381"/>
      <c r="FNV6" s="1381"/>
      <c r="FNW6" s="1381"/>
      <c r="FNX6" s="1381"/>
      <c r="FNY6" s="1381"/>
      <c r="FNZ6" s="1381"/>
      <c r="FOA6" s="1381"/>
      <c r="FOB6" s="1381"/>
      <c r="FOC6" s="1381"/>
      <c r="FOD6" s="1381"/>
      <c r="FOE6" s="1381"/>
      <c r="FOF6" s="1381"/>
      <c r="FOG6" s="1381"/>
      <c r="FOH6" s="1381"/>
      <c r="FOI6" s="1382"/>
      <c r="FOJ6" s="1380"/>
      <c r="FOK6" s="1381"/>
      <c r="FOL6" s="1381"/>
      <c r="FOM6" s="1381"/>
      <c r="FON6" s="1381"/>
      <c r="FOO6" s="1381"/>
      <c r="FOP6" s="1381"/>
      <c r="FOQ6" s="1381"/>
      <c r="FOR6" s="1381"/>
      <c r="FOS6" s="1381"/>
      <c r="FOT6" s="1381"/>
      <c r="FOU6" s="1381"/>
      <c r="FOV6" s="1381"/>
      <c r="FOW6" s="1381"/>
      <c r="FOX6" s="1381"/>
      <c r="FOY6" s="1382"/>
      <c r="FOZ6" s="1380"/>
      <c r="FPA6" s="1381"/>
      <c r="FPB6" s="1381"/>
      <c r="FPC6" s="1381"/>
      <c r="FPD6" s="1381"/>
      <c r="FPE6" s="1381"/>
      <c r="FPF6" s="1381"/>
      <c r="FPG6" s="1381"/>
      <c r="FPH6" s="1381"/>
      <c r="FPI6" s="1381"/>
      <c r="FPJ6" s="1381"/>
      <c r="FPK6" s="1381"/>
      <c r="FPL6" s="1381"/>
      <c r="FPM6" s="1381"/>
      <c r="FPN6" s="1381"/>
      <c r="FPO6" s="1382"/>
      <c r="FPP6" s="1380"/>
      <c r="FPQ6" s="1381"/>
      <c r="FPR6" s="1381"/>
      <c r="FPS6" s="1381"/>
      <c r="FPT6" s="1381"/>
      <c r="FPU6" s="1381"/>
      <c r="FPV6" s="1381"/>
      <c r="FPW6" s="1381"/>
      <c r="FPX6" s="1381"/>
      <c r="FPY6" s="1381"/>
      <c r="FPZ6" s="1381"/>
      <c r="FQA6" s="1381"/>
      <c r="FQB6" s="1381"/>
      <c r="FQC6" s="1381"/>
      <c r="FQD6" s="1381"/>
      <c r="FQE6" s="1382"/>
      <c r="FQF6" s="1380"/>
      <c r="FQG6" s="1381"/>
      <c r="FQH6" s="1381"/>
      <c r="FQI6" s="1381"/>
      <c r="FQJ6" s="1381"/>
      <c r="FQK6" s="1381"/>
      <c r="FQL6" s="1381"/>
      <c r="FQM6" s="1381"/>
      <c r="FQN6" s="1381"/>
      <c r="FQO6" s="1381"/>
      <c r="FQP6" s="1381"/>
      <c r="FQQ6" s="1381"/>
      <c r="FQR6" s="1381"/>
      <c r="FQS6" s="1381"/>
      <c r="FQT6" s="1381"/>
      <c r="FQU6" s="1382"/>
      <c r="FQV6" s="1380"/>
      <c r="FQW6" s="1381"/>
      <c r="FQX6" s="1381"/>
      <c r="FQY6" s="1381"/>
      <c r="FQZ6" s="1381"/>
      <c r="FRA6" s="1381"/>
      <c r="FRB6" s="1381"/>
      <c r="FRC6" s="1381"/>
      <c r="FRD6" s="1381"/>
      <c r="FRE6" s="1381"/>
      <c r="FRF6" s="1381"/>
      <c r="FRG6" s="1381"/>
      <c r="FRH6" s="1381"/>
      <c r="FRI6" s="1381"/>
      <c r="FRJ6" s="1381"/>
      <c r="FRK6" s="1382"/>
      <c r="FRL6" s="1380"/>
      <c r="FRM6" s="1381"/>
      <c r="FRN6" s="1381"/>
      <c r="FRO6" s="1381"/>
      <c r="FRP6" s="1381"/>
      <c r="FRQ6" s="1381"/>
      <c r="FRR6" s="1381"/>
      <c r="FRS6" s="1381"/>
      <c r="FRT6" s="1381"/>
      <c r="FRU6" s="1381"/>
      <c r="FRV6" s="1381"/>
      <c r="FRW6" s="1381"/>
      <c r="FRX6" s="1381"/>
      <c r="FRY6" s="1381"/>
      <c r="FRZ6" s="1381"/>
      <c r="FSA6" s="1382"/>
      <c r="FSB6" s="1380"/>
      <c r="FSC6" s="1381"/>
      <c r="FSD6" s="1381"/>
      <c r="FSE6" s="1381"/>
      <c r="FSF6" s="1381"/>
      <c r="FSG6" s="1381"/>
      <c r="FSH6" s="1381"/>
      <c r="FSI6" s="1381"/>
      <c r="FSJ6" s="1381"/>
      <c r="FSK6" s="1381"/>
      <c r="FSL6" s="1381"/>
      <c r="FSM6" s="1381"/>
      <c r="FSN6" s="1381"/>
      <c r="FSO6" s="1381"/>
      <c r="FSP6" s="1381"/>
      <c r="FSQ6" s="1382"/>
      <c r="FSR6" s="1380"/>
      <c r="FSS6" s="1381"/>
      <c r="FST6" s="1381"/>
      <c r="FSU6" s="1381"/>
      <c r="FSV6" s="1381"/>
      <c r="FSW6" s="1381"/>
      <c r="FSX6" s="1381"/>
      <c r="FSY6" s="1381"/>
      <c r="FSZ6" s="1381"/>
      <c r="FTA6" s="1381"/>
      <c r="FTB6" s="1381"/>
      <c r="FTC6" s="1381"/>
      <c r="FTD6" s="1381"/>
      <c r="FTE6" s="1381"/>
      <c r="FTF6" s="1381"/>
      <c r="FTG6" s="1382"/>
      <c r="FTH6" s="1380"/>
      <c r="FTI6" s="1381"/>
      <c r="FTJ6" s="1381"/>
      <c r="FTK6" s="1381"/>
      <c r="FTL6" s="1381"/>
      <c r="FTM6" s="1381"/>
      <c r="FTN6" s="1381"/>
      <c r="FTO6" s="1381"/>
      <c r="FTP6" s="1381"/>
      <c r="FTQ6" s="1381"/>
      <c r="FTR6" s="1381"/>
      <c r="FTS6" s="1381"/>
      <c r="FTT6" s="1381"/>
      <c r="FTU6" s="1381"/>
      <c r="FTV6" s="1381"/>
      <c r="FTW6" s="1382"/>
      <c r="FTX6" s="1380"/>
      <c r="FTY6" s="1381"/>
      <c r="FTZ6" s="1381"/>
      <c r="FUA6" s="1381"/>
      <c r="FUB6" s="1381"/>
      <c r="FUC6" s="1381"/>
      <c r="FUD6" s="1381"/>
      <c r="FUE6" s="1381"/>
      <c r="FUF6" s="1381"/>
      <c r="FUG6" s="1381"/>
      <c r="FUH6" s="1381"/>
      <c r="FUI6" s="1381"/>
      <c r="FUJ6" s="1381"/>
      <c r="FUK6" s="1381"/>
      <c r="FUL6" s="1381"/>
      <c r="FUM6" s="1382"/>
      <c r="FUN6" s="1380"/>
      <c r="FUO6" s="1381"/>
      <c r="FUP6" s="1381"/>
      <c r="FUQ6" s="1381"/>
      <c r="FUR6" s="1381"/>
      <c r="FUS6" s="1381"/>
      <c r="FUT6" s="1381"/>
      <c r="FUU6" s="1381"/>
      <c r="FUV6" s="1381"/>
      <c r="FUW6" s="1381"/>
      <c r="FUX6" s="1381"/>
      <c r="FUY6" s="1381"/>
      <c r="FUZ6" s="1381"/>
      <c r="FVA6" s="1381"/>
      <c r="FVB6" s="1381"/>
      <c r="FVC6" s="1382"/>
      <c r="FVD6" s="1380"/>
      <c r="FVE6" s="1381"/>
      <c r="FVF6" s="1381"/>
      <c r="FVG6" s="1381"/>
      <c r="FVH6" s="1381"/>
      <c r="FVI6" s="1381"/>
      <c r="FVJ6" s="1381"/>
      <c r="FVK6" s="1381"/>
      <c r="FVL6" s="1381"/>
      <c r="FVM6" s="1381"/>
      <c r="FVN6" s="1381"/>
      <c r="FVO6" s="1381"/>
      <c r="FVP6" s="1381"/>
      <c r="FVQ6" s="1381"/>
      <c r="FVR6" s="1381"/>
      <c r="FVS6" s="1382"/>
      <c r="FVT6" s="1380"/>
      <c r="FVU6" s="1381"/>
      <c r="FVV6" s="1381"/>
      <c r="FVW6" s="1381"/>
      <c r="FVX6" s="1381"/>
      <c r="FVY6" s="1381"/>
      <c r="FVZ6" s="1381"/>
      <c r="FWA6" s="1381"/>
      <c r="FWB6" s="1381"/>
      <c r="FWC6" s="1381"/>
      <c r="FWD6" s="1381"/>
      <c r="FWE6" s="1381"/>
      <c r="FWF6" s="1381"/>
      <c r="FWG6" s="1381"/>
      <c r="FWH6" s="1381"/>
      <c r="FWI6" s="1382"/>
      <c r="FWJ6" s="1380"/>
      <c r="FWK6" s="1381"/>
      <c r="FWL6" s="1381"/>
      <c r="FWM6" s="1381"/>
      <c r="FWN6" s="1381"/>
      <c r="FWO6" s="1381"/>
      <c r="FWP6" s="1381"/>
      <c r="FWQ6" s="1381"/>
      <c r="FWR6" s="1381"/>
      <c r="FWS6" s="1381"/>
      <c r="FWT6" s="1381"/>
      <c r="FWU6" s="1381"/>
      <c r="FWV6" s="1381"/>
      <c r="FWW6" s="1381"/>
      <c r="FWX6" s="1381"/>
      <c r="FWY6" s="1382"/>
      <c r="FWZ6" s="1380"/>
      <c r="FXA6" s="1381"/>
      <c r="FXB6" s="1381"/>
      <c r="FXC6" s="1381"/>
      <c r="FXD6" s="1381"/>
      <c r="FXE6" s="1381"/>
      <c r="FXF6" s="1381"/>
      <c r="FXG6" s="1381"/>
      <c r="FXH6" s="1381"/>
      <c r="FXI6" s="1381"/>
      <c r="FXJ6" s="1381"/>
      <c r="FXK6" s="1381"/>
      <c r="FXL6" s="1381"/>
      <c r="FXM6" s="1381"/>
      <c r="FXN6" s="1381"/>
      <c r="FXO6" s="1382"/>
      <c r="FXP6" s="1380"/>
      <c r="FXQ6" s="1381"/>
      <c r="FXR6" s="1381"/>
      <c r="FXS6" s="1381"/>
      <c r="FXT6" s="1381"/>
      <c r="FXU6" s="1381"/>
      <c r="FXV6" s="1381"/>
      <c r="FXW6" s="1381"/>
      <c r="FXX6" s="1381"/>
      <c r="FXY6" s="1381"/>
      <c r="FXZ6" s="1381"/>
      <c r="FYA6" s="1381"/>
      <c r="FYB6" s="1381"/>
      <c r="FYC6" s="1381"/>
      <c r="FYD6" s="1381"/>
      <c r="FYE6" s="1382"/>
      <c r="FYF6" s="1380"/>
      <c r="FYG6" s="1381"/>
      <c r="FYH6" s="1381"/>
      <c r="FYI6" s="1381"/>
      <c r="FYJ6" s="1381"/>
      <c r="FYK6" s="1381"/>
      <c r="FYL6" s="1381"/>
      <c r="FYM6" s="1381"/>
      <c r="FYN6" s="1381"/>
      <c r="FYO6" s="1381"/>
      <c r="FYP6" s="1381"/>
      <c r="FYQ6" s="1381"/>
      <c r="FYR6" s="1381"/>
      <c r="FYS6" s="1381"/>
      <c r="FYT6" s="1381"/>
      <c r="FYU6" s="1382"/>
      <c r="FYV6" s="1380"/>
      <c r="FYW6" s="1381"/>
      <c r="FYX6" s="1381"/>
      <c r="FYY6" s="1381"/>
      <c r="FYZ6" s="1381"/>
      <c r="FZA6" s="1381"/>
      <c r="FZB6" s="1381"/>
      <c r="FZC6" s="1381"/>
      <c r="FZD6" s="1381"/>
      <c r="FZE6" s="1381"/>
      <c r="FZF6" s="1381"/>
      <c r="FZG6" s="1381"/>
      <c r="FZH6" s="1381"/>
      <c r="FZI6" s="1381"/>
      <c r="FZJ6" s="1381"/>
      <c r="FZK6" s="1382"/>
      <c r="FZL6" s="1380"/>
      <c r="FZM6" s="1381"/>
      <c r="FZN6" s="1381"/>
      <c r="FZO6" s="1381"/>
      <c r="FZP6" s="1381"/>
      <c r="FZQ6" s="1381"/>
      <c r="FZR6" s="1381"/>
      <c r="FZS6" s="1381"/>
      <c r="FZT6" s="1381"/>
      <c r="FZU6" s="1381"/>
      <c r="FZV6" s="1381"/>
      <c r="FZW6" s="1381"/>
      <c r="FZX6" s="1381"/>
      <c r="FZY6" s="1381"/>
      <c r="FZZ6" s="1381"/>
      <c r="GAA6" s="1382"/>
      <c r="GAB6" s="1380"/>
      <c r="GAC6" s="1381"/>
      <c r="GAD6" s="1381"/>
      <c r="GAE6" s="1381"/>
      <c r="GAF6" s="1381"/>
      <c r="GAG6" s="1381"/>
      <c r="GAH6" s="1381"/>
      <c r="GAI6" s="1381"/>
      <c r="GAJ6" s="1381"/>
      <c r="GAK6" s="1381"/>
      <c r="GAL6" s="1381"/>
      <c r="GAM6" s="1381"/>
      <c r="GAN6" s="1381"/>
      <c r="GAO6" s="1381"/>
      <c r="GAP6" s="1381"/>
      <c r="GAQ6" s="1382"/>
      <c r="GAR6" s="1380"/>
      <c r="GAS6" s="1381"/>
      <c r="GAT6" s="1381"/>
      <c r="GAU6" s="1381"/>
      <c r="GAV6" s="1381"/>
      <c r="GAW6" s="1381"/>
      <c r="GAX6" s="1381"/>
      <c r="GAY6" s="1381"/>
      <c r="GAZ6" s="1381"/>
      <c r="GBA6" s="1381"/>
      <c r="GBB6" s="1381"/>
      <c r="GBC6" s="1381"/>
      <c r="GBD6" s="1381"/>
      <c r="GBE6" s="1381"/>
      <c r="GBF6" s="1381"/>
      <c r="GBG6" s="1382"/>
      <c r="GBH6" s="1380"/>
      <c r="GBI6" s="1381"/>
      <c r="GBJ6" s="1381"/>
      <c r="GBK6" s="1381"/>
      <c r="GBL6" s="1381"/>
      <c r="GBM6" s="1381"/>
      <c r="GBN6" s="1381"/>
      <c r="GBO6" s="1381"/>
      <c r="GBP6" s="1381"/>
      <c r="GBQ6" s="1381"/>
      <c r="GBR6" s="1381"/>
      <c r="GBS6" s="1381"/>
      <c r="GBT6" s="1381"/>
      <c r="GBU6" s="1381"/>
      <c r="GBV6" s="1381"/>
      <c r="GBW6" s="1382"/>
      <c r="GBX6" s="1380"/>
      <c r="GBY6" s="1381"/>
      <c r="GBZ6" s="1381"/>
      <c r="GCA6" s="1381"/>
      <c r="GCB6" s="1381"/>
      <c r="GCC6" s="1381"/>
      <c r="GCD6" s="1381"/>
      <c r="GCE6" s="1381"/>
      <c r="GCF6" s="1381"/>
      <c r="GCG6" s="1381"/>
      <c r="GCH6" s="1381"/>
      <c r="GCI6" s="1381"/>
      <c r="GCJ6" s="1381"/>
      <c r="GCK6" s="1381"/>
      <c r="GCL6" s="1381"/>
      <c r="GCM6" s="1382"/>
      <c r="GCN6" s="1380"/>
      <c r="GCO6" s="1381"/>
      <c r="GCP6" s="1381"/>
      <c r="GCQ6" s="1381"/>
      <c r="GCR6" s="1381"/>
      <c r="GCS6" s="1381"/>
      <c r="GCT6" s="1381"/>
      <c r="GCU6" s="1381"/>
      <c r="GCV6" s="1381"/>
      <c r="GCW6" s="1381"/>
      <c r="GCX6" s="1381"/>
      <c r="GCY6" s="1381"/>
      <c r="GCZ6" s="1381"/>
      <c r="GDA6" s="1381"/>
      <c r="GDB6" s="1381"/>
      <c r="GDC6" s="1382"/>
      <c r="GDD6" s="1380"/>
      <c r="GDE6" s="1381"/>
      <c r="GDF6" s="1381"/>
      <c r="GDG6" s="1381"/>
      <c r="GDH6" s="1381"/>
      <c r="GDI6" s="1381"/>
      <c r="GDJ6" s="1381"/>
      <c r="GDK6" s="1381"/>
      <c r="GDL6" s="1381"/>
      <c r="GDM6" s="1381"/>
      <c r="GDN6" s="1381"/>
      <c r="GDO6" s="1381"/>
      <c r="GDP6" s="1381"/>
      <c r="GDQ6" s="1381"/>
      <c r="GDR6" s="1381"/>
      <c r="GDS6" s="1382"/>
      <c r="GDT6" s="1380"/>
      <c r="GDU6" s="1381"/>
      <c r="GDV6" s="1381"/>
      <c r="GDW6" s="1381"/>
      <c r="GDX6" s="1381"/>
      <c r="GDY6" s="1381"/>
      <c r="GDZ6" s="1381"/>
      <c r="GEA6" s="1381"/>
      <c r="GEB6" s="1381"/>
      <c r="GEC6" s="1381"/>
      <c r="GED6" s="1381"/>
      <c r="GEE6" s="1381"/>
      <c r="GEF6" s="1381"/>
      <c r="GEG6" s="1381"/>
      <c r="GEH6" s="1381"/>
      <c r="GEI6" s="1382"/>
      <c r="GEJ6" s="1380"/>
      <c r="GEK6" s="1381"/>
      <c r="GEL6" s="1381"/>
      <c r="GEM6" s="1381"/>
      <c r="GEN6" s="1381"/>
      <c r="GEO6" s="1381"/>
      <c r="GEP6" s="1381"/>
      <c r="GEQ6" s="1381"/>
      <c r="GER6" s="1381"/>
      <c r="GES6" s="1381"/>
      <c r="GET6" s="1381"/>
      <c r="GEU6" s="1381"/>
      <c r="GEV6" s="1381"/>
      <c r="GEW6" s="1381"/>
      <c r="GEX6" s="1381"/>
      <c r="GEY6" s="1382"/>
      <c r="GEZ6" s="1380"/>
      <c r="GFA6" s="1381"/>
      <c r="GFB6" s="1381"/>
      <c r="GFC6" s="1381"/>
      <c r="GFD6" s="1381"/>
      <c r="GFE6" s="1381"/>
      <c r="GFF6" s="1381"/>
      <c r="GFG6" s="1381"/>
      <c r="GFH6" s="1381"/>
      <c r="GFI6" s="1381"/>
      <c r="GFJ6" s="1381"/>
      <c r="GFK6" s="1381"/>
      <c r="GFL6" s="1381"/>
      <c r="GFM6" s="1381"/>
      <c r="GFN6" s="1381"/>
      <c r="GFO6" s="1382"/>
      <c r="GFP6" s="1380"/>
      <c r="GFQ6" s="1381"/>
      <c r="GFR6" s="1381"/>
      <c r="GFS6" s="1381"/>
      <c r="GFT6" s="1381"/>
      <c r="GFU6" s="1381"/>
      <c r="GFV6" s="1381"/>
      <c r="GFW6" s="1381"/>
      <c r="GFX6" s="1381"/>
      <c r="GFY6" s="1381"/>
      <c r="GFZ6" s="1381"/>
      <c r="GGA6" s="1381"/>
      <c r="GGB6" s="1381"/>
      <c r="GGC6" s="1381"/>
      <c r="GGD6" s="1381"/>
      <c r="GGE6" s="1382"/>
      <c r="GGF6" s="1380"/>
      <c r="GGG6" s="1381"/>
      <c r="GGH6" s="1381"/>
      <c r="GGI6" s="1381"/>
      <c r="GGJ6" s="1381"/>
      <c r="GGK6" s="1381"/>
      <c r="GGL6" s="1381"/>
      <c r="GGM6" s="1381"/>
      <c r="GGN6" s="1381"/>
      <c r="GGO6" s="1381"/>
      <c r="GGP6" s="1381"/>
      <c r="GGQ6" s="1381"/>
      <c r="GGR6" s="1381"/>
      <c r="GGS6" s="1381"/>
      <c r="GGT6" s="1381"/>
      <c r="GGU6" s="1382"/>
      <c r="GGV6" s="1380"/>
      <c r="GGW6" s="1381"/>
      <c r="GGX6" s="1381"/>
      <c r="GGY6" s="1381"/>
      <c r="GGZ6" s="1381"/>
      <c r="GHA6" s="1381"/>
      <c r="GHB6" s="1381"/>
      <c r="GHC6" s="1381"/>
      <c r="GHD6" s="1381"/>
      <c r="GHE6" s="1381"/>
      <c r="GHF6" s="1381"/>
      <c r="GHG6" s="1381"/>
      <c r="GHH6" s="1381"/>
      <c r="GHI6" s="1381"/>
      <c r="GHJ6" s="1381"/>
      <c r="GHK6" s="1382"/>
      <c r="GHL6" s="1380"/>
      <c r="GHM6" s="1381"/>
      <c r="GHN6" s="1381"/>
      <c r="GHO6" s="1381"/>
      <c r="GHP6" s="1381"/>
      <c r="GHQ6" s="1381"/>
      <c r="GHR6" s="1381"/>
      <c r="GHS6" s="1381"/>
      <c r="GHT6" s="1381"/>
      <c r="GHU6" s="1381"/>
      <c r="GHV6" s="1381"/>
      <c r="GHW6" s="1381"/>
      <c r="GHX6" s="1381"/>
      <c r="GHY6" s="1381"/>
      <c r="GHZ6" s="1381"/>
      <c r="GIA6" s="1382"/>
      <c r="GIB6" s="1380"/>
      <c r="GIC6" s="1381"/>
      <c r="GID6" s="1381"/>
      <c r="GIE6" s="1381"/>
      <c r="GIF6" s="1381"/>
      <c r="GIG6" s="1381"/>
      <c r="GIH6" s="1381"/>
      <c r="GII6" s="1381"/>
      <c r="GIJ6" s="1381"/>
      <c r="GIK6" s="1381"/>
      <c r="GIL6" s="1381"/>
      <c r="GIM6" s="1381"/>
      <c r="GIN6" s="1381"/>
      <c r="GIO6" s="1381"/>
      <c r="GIP6" s="1381"/>
      <c r="GIQ6" s="1382"/>
      <c r="GIR6" s="1380"/>
      <c r="GIS6" s="1381"/>
      <c r="GIT6" s="1381"/>
      <c r="GIU6" s="1381"/>
      <c r="GIV6" s="1381"/>
      <c r="GIW6" s="1381"/>
      <c r="GIX6" s="1381"/>
      <c r="GIY6" s="1381"/>
      <c r="GIZ6" s="1381"/>
      <c r="GJA6" s="1381"/>
      <c r="GJB6" s="1381"/>
      <c r="GJC6" s="1381"/>
      <c r="GJD6" s="1381"/>
      <c r="GJE6" s="1381"/>
      <c r="GJF6" s="1381"/>
      <c r="GJG6" s="1382"/>
      <c r="GJH6" s="1380"/>
      <c r="GJI6" s="1381"/>
      <c r="GJJ6" s="1381"/>
      <c r="GJK6" s="1381"/>
      <c r="GJL6" s="1381"/>
      <c r="GJM6" s="1381"/>
      <c r="GJN6" s="1381"/>
      <c r="GJO6" s="1381"/>
      <c r="GJP6" s="1381"/>
      <c r="GJQ6" s="1381"/>
      <c r="GJR6" s="1381"/>
      <c r="GJS6" s="1381"/>
      <c r="GJT6" s="1381"/>
      <c r="GJU6" s="1381"/>
      <c r="GJV6" s="1381"/>
      <c r="GJW6" s="1382"/>
      <c r="GJX6" s="1380"/>
      <c r="GJY6" s="1381"/>
      <c r="GJZ6" s="1381"/>
      <c r="GKA6" s="1381"/>
      <c r="GKB6" s="1381"/>
      <c r="GKC6" s="1381"/>
      <c r="GKD6" s="1381"/>
      <c r="GKE6" s="1381"/>
      <c r="GKF6" s="1381"/>
      <c r="GKG6" s="1381"/>
      <c r="GKH6" s="1381"/>
      <c r="GKI6" s="1381"/>
      <c r="GKJ6" s="1381"/>
      <c r="GKK6" s="1381"/>
      <c r="GKL6" s="1381"/>
      <c r="GKM6" s="1382"/>
      <c r="GKN6" s="1380"/>
      <c r="GKO6" s="1381"/>
      <c r="GKP6" s="1381"/>
      <c r="GKQ6" s="1381"/>
      <c r="GKR6" s="1381"/>
      <c r="GKS6" s="1381"/>
      <c r="GKT6" s="1381"/>
      <c r="GKU6" s="1381"/>
      <c r="GKV6" s="1381"/>
      <c r="GKW6" s="1381"/>
      <c r="GKX6" s="1381"/>
      <c r="GKY6" s="1381"/>
      <c r="GKZ6" s="1381"/>
      <c r="GLA6" s="1381"/>
      <c r="GLB6" s="1381"/>
      <c r="GLC6" s="1382"/>
      <c r="GLD6" s="1380"/>
      <c r="GLE6" s="1381"/>
      <c r="GLF6" s="1381"/>
      <c r="GLG6" s="1381"/>
      <c r="GLH6" s="1381"/>
      <c r="GLI6" s="1381"/>
      <c r="GLJ6" s="1381"/>
      <c r="GLK6" s="1381"/>
      <c r="GLL6" s="1381"/>
      <c r="GLM6" s="1381"/>
      <c r="GLN6" s="1381"/>
      <c r="GLO6" s="1381"/>
      <c r="GLP6" s="1381"/>
      <c r="GLQ6" s="1381"/>
      <c r="GLR6" s="1381"/>
      <c r="GLS6" s="1382"/>
      <c r="GLT6" s="1380"/>
      <c r="GLU6" s="1381"/>
      <c r="GLV6" s="1381"/>
      <c r="GLW6" s="1381"/>
      <c r="GLX6" s="1381"/>
      <c r="GLY6" s="1381"/>
      <c r="GLZ6" s="1381"/>
      <c r="GMA6" s="1381"/>
      <c r="GMB6" s="1381"/>
      <c r="GMC6" s="1381"/>
      <c r="GMD6" s="1381"/>
      <c r="GME6" s="1381"/>
      <c r="GMF6" s="1381"/>
      <c r="GMG6" s="1381"/>
      <c r="GMH6" s="1381"/>
      <c r="GMI6" s="1382"/>
      <c r="GMJ6" s="1380"/>
      <c r="GMK6" s="1381"/>
      <c r="GML6" s="1381"/>
      <c r="GMM6" s="1381"/>
      <c r="GMN6" s="1381"/>
      <c r="GMO6" s="1381"/>
      <c r="GMP6" s="1381"/>
      <c r="GMQ6" s="1381"/>
      <c r="GMR6" s="1381"/>
      <c r="GMS6" s="1381"/>
      <c r="GMT6" s="1381"/>
      <c r="GMU6" s="1381"/>
      <c r="GMV6" s="1381"/>
      <c r="GMW6" s="1381"/>
      <c r="GMX6" s="1381"/>
      <c r="GMY6" s="1382"/>
      <c r="GMZ6" s="1380"/>
      <c r="GNA6" s="1381"/>
      <c r="GNB6" s="1381"/>
      <c r="GNC6" s="1381"/>
      <c r="GND6" s="1381"/>
      <c r="GNE6" s="1381"/>
      <c r="GNF6" s="1381"/>
      <c r="GNG6" s="1381"/>
      <c r="GNH6" s="1381"/>
      <c r="GNI6" s="1381"/>
      <c r="GNJ6" s="1381"/>
      <c r="GNK6" s="1381"/>
      <c r="GNL6" s="1381"/>
      <c r="GNM6" s="1381"/>
      <c r="GNN6" s="1381"/>
      <c r="GNO6" s="1382"/>
      <c r="GNP6" s="1380"/>
      <c r="GNQ6" s="1381"/>
      <c r="GNR6" s="1381"/>
      <c r="GNS6" s="1381"/>
      <c r="GNT6" s="1381"/>
      <c r="GNU6" s="1381"/>
      <c r="GNV6" s="1381"/>
      <c r="GNW6" s="1381"/>
      <c r="GNX6" s="1381"/>
      <c r="GNY6" s="1381"/>
      <c r="GNZ6" s="1381"/>
      <c r="GOA6" s="1381"/>
      <c r="GOB6" s="1381"/>
      <c r="GOC6" s="1381"/>
      <c r="GOD6" s="1381"/>
      <c r="GOE6" s="1382"/>
      <c r="GOF6" s="1380"/>
      <c r="GOG6" s="1381"/>
      <c r="GOH6" s="1381"/>
      <c r="GOI6" s="1381"/>
      <c r="GOJ6" s="1381"/>
      <c r="GOK6" s="1381"/>
      <c r="GOL6" s="1381"/>
      <c r="GOM6" s="1381"/>
      <c r="GON6" s="1381"/>
      <c r="GOO6" s="1381"/>
      <c r="GOP6" s="1381"/>
      <c r="GOQ6" s="1381"/>
      <c r="GOR6" s="1381"/>
      <c r="GOS6" s="1381"/>
      <c r="GOT6" s="1381"/>
      <c r="GOU6" s="1382"/>
      <c r="GOV6" s="1380"/>
      <c r="GOW6" s="1381"/>
      <c r="GOX6" s="1381"/>
      <c r="GOY6" s="1381"/>
      <c r="GOZ6" s="1381"/>
      <c r="GPA6" s="1381"/>
      <c r="GPB6" s="1381"/>
      <c r="GPC6" s="1381"/>
      <c r="GPD6" s="1381"/>
      <c r="GPE6" s="1381"/>
      <c r="GPF6" s="1381"/>
      <c r="GPG6" s="1381"/>
      <c r="GPH6" s="1381"/>
      <c r="GPI6" s="1381"/>
      <c r="GPJ6" s="1381"/>
      <c r="GPK6" s="1382"/>
      <c r="GPL6" s="1380"/>
      <c r="GPM6" s="1381"/>
      <c r="GPN6" s="1381"/>
      <c r="GPO6" s="1381"/>
      <c r="GPP6" s="1381"/>
      <c r="GPQ6" s="1381"/>
      <c r="GPR6" s="1381"/>
      <c r="GPS6" s="1381"/>
      <c r="GPT6" s="1381"/>
      <c r="GPU6" s="1381"/>
      <c r="GPV6" s="1381"/>
      <c r="GPW6" s="1381"/>
      <c r="GPX6" s="1381"/>
      <c r="GPY6" s="1381"/>
      <c r="GPZ6" s="1381"/>
      <c r="GQA6" s="1382"/>
      <c r="GQB6" s="1380"/>
      <c r="GQC6" s="1381"/>
      <c r="GQD6" s="1381"/>
      <c r="GQE6" s="1381"/>
      <c r="GQF6" s="1381"/>
      <c r="GQG6" s="1381"/>
      <c r="GQH6" s="1381"/>
      <c r="GQI6" s="1381"/>
      <c r="GQJ6" s="1381"/>
      <c r="GQK6" s="1381"/>
      <c r="GQL6" s="1381"/>
      <c r="GQM6" s="1381"/>
      <c r="GQN6" s="1381"/>
      <c r="GQO6" s="1381"/>
      <c r="GQP6" s="1381"/>
      <c r="GQQ6" s="1382"/>
      <c r="GQR6" s="1380"/>
      <c r="GQS6" s="1381"/>
      <c r="GQT6" s="1381"/>
      <c r="GQU6" s="1381"/>
      <c r="GQV6" s="1381"/>
      <c r="GQW6" s="1381"/>
      <c r="GQX6" s="1381"/>
      <c r="GQY6" s="1381"/>
      <c r="GQZ6" s="1381"/>
      <c r="GRA6" s="1381"/>
      <c r="GRB6" s="1381"/>
      <c r="GRC6" s="1381"/>
      <c r="GRD6" s="1381"/>
      <c r="GRE6" s="1381"/>
      <c r="GRF6" s="1381"/>
      <c r="GRG6" s="1382"/>
      <c r="GRH6" s="1380"/>
      <c r="GRI6" s="1381"/>
      <c r="GRJ6" s="1381"/>
      <c r="GRK6" s="1381"/>
      <c r="GRL6" s="1381"/>
      <c r="GRM6" s="1381"/>
      <c r="GRN6" s="1381"/>
      <c r="GRO6" s="1381"/>
      <c r="GRP6" s="1381"/>
      <c r="GRQ6" s="1381"/>
      <c r="GRR6" s="1381"/>
      <c r="GRS6" s="1381"/>
      <c r="GRT6" s="1381"/>
      <c r="GRU6" s="1381"/>
      <c r="GRV6" s="1381"/>
      <c r="GRW6" s="1382"/>
      <c r="GRX6" s="1380"/>
      <c r="GRY6" s="1381"/>
      <c r="GRZ6" s="1381"/>
      <c r="GSA6" s="1381"/>
      <c r="GSB6" s="1381"/>
      <c r="GSC6" s="1381"/>
      <c r="GSD6" s="1381"/>
      <c r="GSE6" s="1381"/>
      <c r="GSF6" s="1381"/>
      <c r="GSG6" s="1381"/>
      <c r="GSH6" s="1381"/>
      <c r="GSI6" s="1381"/>
      <c r="GSJ6" s="1381"/>
      <c r="GSK6" s="1381"/>
      <c r="GSL6" s="1381"/>
      <c r="GSM6" s="1382"/>
      <c r="GSN6" s="1380"/>
      <c r="GSO6" s="1381"/>
      <c r="GSP6" s="1381"/>
      <c r="GSQ6" s="1381"/>
      <c r="GSR6" s="1381"/>
      <c r="GSS6" s="1381"/>
      <c r="GST6" s="1381"/>
      <c r="GSU6" s="1381"/>
      <c r="GSV6" s="1381"/>
      <c r="GSW6" s="1381"/>
      <c r="GSX6" s="1381"/>
      <c r="GSY6" s="1381"/>
      <c r="GSZ6" s="1381"/>
      <c r="GTA6" s="1381"/>
      <c r="GTB6" s="1381"/>
      <c r="GTC6" s="1382"/>
      <c r="GTD6" s="1380"/>
      <c r="GTE6" s="1381"/>
      <c r="GTF6" s="1381"/>
      <c r="GTG6" s="1381"/>
      <c r="GTH6" s="1381"/>
      <c r="GTI6" s="1381"/>
      <c r="GTJ6" s="1381"/>
      <c r="GTK6" s="1381"/>
      <c r="GTL6" s="1381"/>
      <c r="GTM6" s="1381"/>
      <c r="GTN6" s="1381"/>
      <c r="GTO6" s="1381"/>
      <c r="GTP6" s="1381"/>
      <c r="GTQ6" s="1381"/>
      <c r="GTR6" s="1381"/>
      <c r="GTS6" s="1382"/>
      <c r="GTT6" s="1380"/>
      <c r="GTU6" s="1381"/>
      <c r="GTV6" s="1381"/>
      <c r="GTW6" s="1381"/>
      <c r="GTX6" s="1381"/>
      <c r="GTY6" s="1381"/>
      <c r="GTZ6" s="1381"/>
      <c r="GUA6" s="1381"/>
      <c r="GUB6" s="1381"/>
      <c r="GUC6" s="1381"/>
      <c r="GUD6" s="1381"/>
      <c r="GUE6" s="1381"/>
      <c r="GUF6" s="1381"/>
      <c r="GUG6" s="1381"/>
      <c r="GUH6" s="1381"/>
      <c r="GUI6" s="1382"/>
      <c r="GUJ6" s="1380"/>
      <c r="GUK6" s="1381"/>
      <c r="GUL6" s="1381"/>
      <c r="GUM6" s="1381"/>
      <c r="GUN6" s="1381"/>
      <c r="GUO6" s="1381"/>
      <c r="GUP6" s="1381"/>
      <c r="GUQ6" s="1381"/>
      <c r="GUR6" s="1381"/>
      <c r="GUS6" s="1381"/>
      <c r="GUT6" s="1381"/>
      <c r="GUU6" s="1381"/>
      <c r="GUV6" s="1381"/>
      <c r="GUW6" s="1381"/>
      <c r="GUX6" s="1381"/>
      <c r="GUY6" s="1382"/>
      <c r="GUZ6" s="1380"/>
      <c r="GVA6" s="1381"/>
      <c r="GVB6" s="1381"/>
      <c r="GVC6" s="1381"/>
      <c r="GVD6" s="1381"/>
      <c r="GVE6" s="1381"/>
      <c r="GVF6" s="1381"/>
      <c r="GVG6" s="1381"/>
      <c r="GVH6" s="1381"/>
      <c r="GVI6" s="1381"/>
      <c r="GVJ6" s="1381"/>
      <c r="GVK6" s="1381"/>
      <c r="GVL6" s="1381"/>
      <c r="GVM6" s="1381"/>
      <c r="GVN6" s="1381"/>
      <c r="GVO6" s="1382"/>
      <c r="GVP6" s="1380"/>
      <c r="GVQ6" s="1381"/>
      <c r="GVR6" s="1381"/>
      <c r="GVS6" s="1381"/>
      <c r="GVT6" s="1381"/>
      <c r="GVU6" s="1381"/>
      <c r="GVV6" s="1381"/>
      <c r="GVW6" s="1381"/>
      <c r="GVX6" s="1381"/>
      <c r="GVY6" s="1381"/>
      <c r="GVZ6" s="1381"/>
      <c r="GWA6" s="1381"/>
      <c r="GWB6" s="1381"/>
      <c r="GWC6" s="1381"/>
      <c r="GWD6" s="1381"/>
      <c r="GWE6" s="1382"/>
      <c r="GWF6" s="1380"/>
      <c r="GWG6" s="1381"/>
      <c r="GWH6" s="1381"/>
      <c r="GWI6" s="1381"/>
      <c r="GWJ6" s="1381"/>
      <c r="GWK6" s="1381"/>
      <c r="GWL6" s="1381"/>
      <c r="GWM6" s="1381"/>
      <c r="GWN6" s="1381"/>
      <c r="GWO6" s="1381"/>
      <c r="GWP6" s="1381"/>
      <c r="GWQ6" s="1381"/>
      <c r="GWR6" s="1381"/>
      <c r="GWS6" s="1381"/>
      <c r="GWT6" s="1381"/>
      <c r="GWU6" s="1382"/>
      <c r="GWV6" s="1380"/>
      <c r="GWW6" s="1381"/>
      <c r="GWX6" s="1381"/>
      <c r="GWY6" s="1381"/>
      <c r="GWZ6" s="1381"/>
      <c r="GXA6" s="1381"/>
      <c r="GXB6" s="1381"/>
      <c r="GXC6" s="1381"/>
      <c r="GXD6" s="1381"/>
      <c r="GXE6" s="1381"/>
      <c r="GXF6" s="1381"/>
      <c r="GXG6" s="1381"/>
      <c r="GXH6" s="1381"/>
      <c r="GXI6" s="1381"/>
      <c r="GXJ6" s="1381"/>
      <c r="GXK6" s="1382"/>
      <c r="GXL6" s="1380"/>
      <c r="GXM6" s="1381"/>
      <c r="GXN6" s="1381"/>
      <c r="GXO6" s="1381"/>
      <c r="GXP6" s="1381"/>
      <c r="GXQ6" s="1381"/>
      <c r="GXR6" s="1381"/>
      <c r="GXS6" s="1381"/>
      <c r="GXT6" s="1381"/>
      <c r="GXU6" s="1381"/>
      <c r="GXV6" s="1381"/>
      <c r="GXW6" s="1381"/>
      <c r="GXX6" s="1381"/>
      <c r="GXY6" s="1381"/>
      <c r="GXZ6" s="1381"/>
      <c r="GYA6" s="1382"/>
      <c r="GYB6" s="1380"/>
      <c r="GYC6" s="1381"/>
      <c r="GYD6" s="1381"/>
      <c r="GYE6" s="1381"/>
      <c r="GYF6" s="1381"/>
      <c r="GYG6" s="1381"/>
      <c r="GYH6" s="1381"/>
      <c r="GYI6" s="1381"/>
      <c r="GYJ6" s="1381"/>
      <c r="GYK6" s="1381"/>
      <c r="GYL6" s="1381"/>
      <c r="GYM6" s="1381"/>
      <c r="GYN6" s="1381"/>
      <c r="GYO6" s="1381"/>
      <c r="GYP6" s="1381"/>
      <c r="GYQ6" s="1382"/>
      <c r="GYR6" s="1380"/>
      <c r="GYS6" s="1381"/>
      <c r="GYT6" s="1381"/>
      <c r="GYU6" s="1381"/>
      <c r="GYV6" s="1381"/>
      <c r="GYW6" s="1381"/>
      <c r="GYX6" s="1381"/>
      <c r="GYY6" s="1381"/>
      <c r="GYZ6" s="1381"/>
      <c r="GZA6" s="1381"/>
      <c r="GZB6" s="1381"/>
      <c r="GZC6" s="1381"/>
      <c r="GZD6" s="1381"/>
      <c r="GZE6" s="1381"/>
      <c r="GZF6" s="1381"/>
      <c r="GZG6" s="1382"/>
      <c r="GZH6" s="1380"/>
      <c r="GZI6" s="1381"/>
      <c r="GZJ6" s="1381"/>
      <c r="GZK6" s="1381"/>
      <c r="GZL6" s="1381"/>
      <c r="GZM6" s="1381"/>
      <c r="GZN6" s="1381"/>
      <c r="GZO6" s="1381"/>
      <c r="GZP6" s="1381"/>
      <c r="GZQ6" s="1381"/>
      <c r="GZR6" s="1381"/>
      <c r="GZS6" s="1381"/>
      <c r="GZT6" s="1381"/>
      <c r="GZU6" s="1381"/>
      <c r="GZV6" s="1381"/>
      <c r="GZW6" s="1382"/>
      <c r="GZX6" s="1380"/>
      <c r="GZY6" s="1381"/>
      <c r="GZZ6" s="1381"/>
      <c r="HAA6" s="1381"/>
      <c r="HAB6" s="1381"/>
      <c r="HAC6" s="1381"/>
      <c r="HAD6" s="1381"/>
      <c r="HAE6" s="1381"/>
      <c r="HAF6" s="1381"/>
      <c r="HAG6" s="1381"/>
      <c r="HAH6" s="1381"/>
      <c r="HAI6" s="1381"/>
      <c r="HAJ6" s="1381"/>
      <c r="HAK6" s="1381"/>
      <c r="HAL6" s="1381"/>
      <c r="HAM6" s="1382"/>
      <c r="HAN6" s="1380"/>
      <c r="HAO6" s="1381"/>
      <c r="HAP6" s="1381"/>
      <c r="HAQ6" s="1381"/>
      <c r="HAR6" s="1381"/>
      <c r="HAS6" s="1381"/>
      <c r="HAT6" s="1381"/>
      <c r="HAU6" s="1381"/>
      <c r="HAV6" s="1381"/>
      <c r="HAW6" s="1381"/>
      <c r="HAX6" s="1381"/>
      <c r="HAY6" s="1381"/>
      <c r="HAZ6" s="1381"/>
      <c r="HBA6" s="1381"/>
      <c r="HBB6" s="1381"/>
      <c r="HBC6" s="1382"/>
      <c r="HBD6" s="1380"/>
      <c r="HBE6" s="1381"/>
      <c r="HBF6" s="1381"/>
      <c r="HBG6" s="1381"/>
      <c r="HBH6" s="1381"/>
      <c r="HBI6" s="1381"/>
      <c r="HBJ6" s="1381"/>
      <c r="HBK6" s="1381"/>
      <c r="HBL6" s="1381"/>
      <c r="HBM6" s="1381"/>
      <c r="HBN6" s="1381"/>
      <c r="HBO6" s="1381"/>
      <c r="HBP6" s="1381"/>
      <c r="HBQ6" s="1381"/>
      <c r="HBR6" s="1381"/>
      <c r="HBS6" s="1382"/>
      <c r="HBT6" s="1380"/>
      <c r="HBU6" s="1381"/>
      <c r="HBV6" s="1381"/>
      <c r="HBW6" s="1381"/>
      <c r="HBX6" s="1381"/>
      <c r="HBY6" s="1381"/>
      <c r="HBZ6" s="1381"/>
      <c r="HCA6" s="1381"/>
      <c r="HCB6" s="1381"/>
      <c r="HCC6" s="1381"/>
      <c r="HCD6" s="1381"/>
      <c r="HCE6" s="1381"/>
      <c r="HCF6" s="1381"/>
      <c r="HCG6" s="1381"/>
      <c r="HCH6" s="1381"/>
      <c r="HCI6" s="1382"/>
      <c r="HCJ6" s="1380"/>
      <c r="HCK6" s="1381"/>
      <c r="HCL6" s="1381"/>
      <c r="HCM6" s="1381"/>
      <c r="HCN6" s="1381"/>
      <c r="HCO6" s="1381"/>
      <c r="HCP6" s="1381"/>
      <c r="HCQ6" s="1381"/>
      <c r="HCR6" s="1381"/>
      <c r="HCS6" s="1381"/>
      <c r="HCT6" s="1381"/>
      <c r="HCU6" s="1381"/>
      <c r="HCV6" s="1381"/>
      <c r="HCW6" s="1381"/>
      <c r="HCX6" s="1381"/>
      <c r="HCY6" s="1382"/>
      <c r="HCZ6" s="1380"/>
      <c r="HDA6" s="1381"/>
      <c r="HDB6" s="1381"/>
      <c r="HDC6" s="1381"/>
      <c r="HDD6" s="1381"/>
      <c r="HDE6" s="1381"/>
      <c r="HDF6" s="1381"/>
      <c r="HDG6" s="1381"/>
      <c r="HDH6" s="1381"/>
      <c r="HDI6" s="1381"/>
      <c r="HDJ6" s="1381"/>
      <c r="HDK6" s="1381"/>
      <c r="HDL6" s="1381"/>
      <c r="HDM6" s="1381"/>
      <c r="HDN6" s="1381"/>
      <c r="HDO6" s="1382"/>
      <c r="HDP6" s="1380"/>
      <c r="HDQ6" s="1381"/>
      <c r="HDR6" s="1381"/>
      <c r="HDS6" s="1381"/>
      <c r="HDT6" s="1381"/>
      <c r="HDU6" s="1381"/>
      <c r="HDV6" s="1381"/>
      <c r="HDW6" s="1381"/>
      <c r="HDX6" s="1381"/>
      <c r="HDY6" s="1381"/>
      <c r="HDZ6" s="1381"/>
      <c r="HEA6" s="1381"/>
      <c r="HEB6" s="1381"/>
      <c r="HEC6" s="1381"/>
      <c r="HED6" s="1381"/>
      <c r="HEE6" s="1382"/>
      <c r="HEF6" s="1380"/>
      <c r="HEG6" s="1381"/>
      <c r="HEH6" s="1381"/>
      <c r="HEI6" s="1381"/>
      <c r="HEJ6" s="1381"/>
      <c r="HEK6" s="1381"/>
      <c r="HEL6" s="1381"/>
      <c r="HEM6" s="1381"/>
      <c r="HEN6" s="1381"/>
      <c r="HEO6" s="1381"/>
      <c r="HEP6" s="1381"/>
      <c r="HEQ6" s="1381"/>
      <c r="HER6" s="1381"/>
      <c r="HES6" s="1381"/>
      <c r="HET6" s="1381"/>
      <c r="HEU6" s="1382"/>
      <c r="HEV6" s="1380"/>
      <c r="HEW6" s="1381"/>
      <c r="HEX6" s="1381"/>
      <c r="HEY6" s="1381"/>
      <c r="HEZ6" s="1381"/>
      <c r="HFA6" s="1381"/>
      <c r="HFB6" s="1381"/>
      <c r="HFC6" s="1381"/>
      <c r="HFD6" s="1381"/>
      <c r="HFE6" s="1381"/>
      <c r="HFF6" s="1381"/>
      <c r="HFG6" s="1381"/>
      <c r="HFH6" s="1381"/>
      <c r="HFI6" s="1381"/>
      <c r="HFJ6" s="1381"/>
      <c r="HFK6" s="1382"/>
      <c r="HFL6" s="1380"/>
      <c r="HFM6" s="1381"/>
      <c r="HFN6" s="1381"/>
      <c r="HFO6" s="1381"/>
      <c r="HFP6" s="1381"/>
      <c r="HFQ6" s="1381"/>
      <c r="HFR6" s="1381"/>
      <c r="HFS6" s="1381"/>
      <c r="HFT6" s="1381"/>
      <c r="HFU6" s="1381"/>
      <c r="HFV6" s="1381"/>
      <c r="HFW6" s="1381"/>
      <c r="HFX6" s="1381"/>
      <c r="HFY6" s="1381"/>
      <c r="HFZ6" s="1381"/>
      <c r="HGA6" s="1382"/>
      <c r="HGB6" s="1380"/>
      <c r="HGC6" s="1381"/>
      <c r="HGD6" s="1381"/>
      <c r="HGE6" s="1381"/>
      <c r="HGF6" s="1381"/>
      <c r="HGG6" s="1381"/>
      <c r="HGH6" s="1381"/>
      <c r="HGI6" s="1381"/>
      <c r="HGJ6" s="1381"/>
      <c r="HGK6" s="1381"/>
      <c r="HGL6" s="1381"/>
      <c r="HGM6" s="1381"/>
      <c r="HGN6" s="1381"/>
      <c r="HGO6" s="1381"/>
      <c r="HGP6" s="1381"/>
      <c r="HGQ6" s="1382"/>
      <c r="HGR6" s="1380"/>
      <c r="HGS6" s="1381"/>
      <c r="HGT6" s="1381"/>
      <c r="HGU6" s="1381"/>
      <c r="HGV6" s="1381"/>
      <c r="HGW6" s="1381"/>
      <c r="HGX6" s="1381"/>
      <c r="HGY6" s="1381"/>
      <c r="HGZ6" s="1381"/>
      <c r="HHA6" s="1381"/>
      <c r="HHB6" s="1381"/>
      <c r="HHC6" s="1381"/>
      <c r="HHD6" s="1381"/>
      <c r="HHE6" s="1381"/>
      <c r="HHF6" s="1381"/>
      <c r="HHG6" s="1382"/>
      <c r="HHH6" s="1380"/>
      <c r="HHI6" s="1381"/>
      <c r="HHJ6" s="1381"/>
      <c r="HHK6" s="1381"/>
      <c r="HHL6" s="1381"/>
      <c r="HHM6" s="1381"/>
      <c r="HHN6" s="1381"/>
      <c r="HHO6" s="1381"/>
      <c r="HHP6" s="1381"/>
      <c r="HHQ6" s="1381"/>
      <c r="HHR6" s="1381"/>
      <c r="HHS6" s="1381"/>
      <c r="HHT6" s="1381"/>
      <c r="HHU6" s="1381"/>
      <c r="HHV6" s="1381"/>
      <c r="HHW6" s="1382"/>
      <c r="HHX6" s="1380"/>
      <c r="HHY6" s="1381"/>
      <c r="HHZ6" s="1381"/>
      <c r="HIA6" s="1381"/>
      <c r="HIB6" s="1381"/>
      <c r="HIC6" s="1381"/>
      <c r="HID6" s="1381"/>
      <c r="HIE6" s="1381"/>
      <c r="HIF6" s="1381"/>
      <c r="HIG6" s="1381"/>
      <c r="HIH6" s="1381"/>
      <c r="HII6" s="1381"/>
      <c r="HIJ6" s="1381"/>
      <c r="HIK6" s="1381"/>
      <c r="HIL6" s="1381"/>
      <c r="HIM6" s="1382"/>
      <c r="HIN6" s="1380"/>
      <c r="HIO6" s="1381"/>
      <c r="HIP6" s="1381"/>
      <c r="HIQ6" s="1381"/>
      <c r="HIR6" s="1381"/>
      <c r="HIS6" s="1381"/>
      <c r="HIT6" s="1381"/>
      <c r="HIU6" s="1381"/>
      <c r="HIV6" s="1381"/>
      <c r="HIW6" s="1381"/>
      <c r="HIX6" s="1381"/>
      <c r="HIY6" s="1381"/>
      <c r="HIZ6" s="1381"/>
      <c r="HJA6" s="1381"/>
      <c r="HJB6" s="1381"/>
      <c r="HJC6" s="1382"/>
      <c r="HJD6" s="1380"/>
      <c r="HJE6" s="1381"/>
      <c r="HJF6" s="1381"/>
      <c r="HJG6" s="1381"/>
      <c r="HJH6" s="1381"/>
      <c r="HJI6" s="1381"/>
      <c r="HJJ6" s="1381"/>
      <c r="HJK6" s="1381"/>
      <c r="HJL6" s="1381"/>
      <c r="HJM6" s="1381"/>
      <c r="HJN6" s="1381"/>
      <c r="HJO6" s="1381"/>
      <c r="HJP6" s="1381"/>
      <c r="HJQ6" s="1381"/>
      <c r="HJR6" s="1381"/>
      <c r="HJS6" s="1382"/>
      <c r="HJT6" s="1380"/>
      <c r="HJU6" s="1381"/>
      <c r="HJV6" s="1381"/>
      <c r="HJW6" s="1381"/>
      <c r="HJX6" s="1381"/>
      <c r="HJY6" s="1381"/>
      <c r="HJZ6" s="1381"/>
      <c r="HKA6" s="1381"/>
      <c r="HKB6" s="1381"/>
      <c r="HKC6" s="1381"/>
      <c r="HKD6" s="1381"/>
      <c r="HKE6" s="1381"/>
      <c r="HKF6" s="1381"/>
      <c r="HKG6" s="1381"/>
      <c r="HKH6" s="1381"/>
      <c r="HKI6" s="1382"/>
      <c r="HKJ6" s="1380"/>
      <c r="HKK6" s="1381"/>
      <c r="HKL6" s="1381"/>
      <c r="HKM6" s="1381"/>
      <c r="HKN6" s="1381"/>
      <c r="HKO6" s="1381"/>
      <c r="HKP6" s="1381"/>
      <c r="HKQ6" s="1381"/>
      <c r="HKR6" s="1381"/>
      <c r="HKS6" s="1381"/>
      <c r="HKT6" s="1381"/>
      <c r="HKU6" s="1381"/>
      <c r="HKV6" s="1381"/>
      <c r="HKW6" s="1381"/>
      <c r="HKX6" s="1381"/>
      <c r="HKY6" s="1382"/>
      <c r="HKZ6" s="1380"/>
      <c r="HLA6" s="1381"/>
      <c r="HLB6" s="1381"/>
      <c r="HLC6" s="1381"/>
      <c r="HLD6" s="1381"/>
      <c r="HLE6" s="1381"/>
      <c r="HLF6" s="1381"/>
      <c r="HLG6" s="1381"/>
      <c r="HLH6" s="1381"/>
      <c r="HLI6" s="1381"/>
      <c r="HLJ6" s="1381"/>
      <c r="HLK6" s="1381"/>
      <c r="HLL6" s="1381"/>
      <c r="HLM6" s="1381"/>
      <c r="HLN6" s="1381"/>
      <c r="HLO6" s="1382"/>
      <c r="HLP6" s="1380"/>
      <c r="HLQ6" s="1381"/>
      <c r="HLR6" s="1381"/>
      <c r="HLS6" s="1381"/>
      <c r="HLT6" s="1381"/>
      <c r="HLU6" s="1381"/>
      <c r="HLV6" s="1381"/>
      <c r="HLW6" s="1381"/>
      <c r="HLX6" s="1381"/>
      <c r="HLY6" s="1381"/>
      <c r="HLZ6" s="1381"/>
      <c r="HMA6" s="1381"/>
      <c r="HMB6" s="1381"/>
      <c r="HMC6" s="1381"/>
      <c r="HMD6" s="1381"/>
      <c r="HME6" s="1382"/>
      <c r="HMF6" s="1380"/>
      <c r="HMG6" s="1381"/>
      <c r="HMH6" s="1381"/>
      <c r="HMI6" s="1381"/>
      <c r="HMJ6" s="1381"/>
      <c r="HMK6" s="1381"/>
      <c r="HML6" s="1381"/>
      <c r="HMM6" s="1381"/>
      <c r="HMN6" s="1381"/>
      <c r="HMO6" s="1381"/>
      <c r="HMP6" s="1381"/>
      <c r="HMQ6" s="1381"/>
      <c r="HMR6" s="1381"/>
      <c r="HMS6" s="1381"/>
      <c r="HMT6" s="1381"/>
      <c r="HMU6" s="1382"/>
      <c r="HMV6" s="1380"/>
      <c r="HMW6" s="1381"/>
      <c r="HMX6" s="1381"/>
      <c r="HMY6" s="1381"/>
      <c r="HMZ6" s="1381"/>
      <c r="HNA6" s="1381"/>
      <c r="HNB6" s="1381"/>
      <c r="HNC6" s="1381"/>
      <c r="HND6" s="1381"/>
      <c r="HNE6" s="1381"/>
      <c r="HNF6" s="1381"/>
      <c r="HNG6" s="1381"/>
      <c r="HNH6" s="1381"/>
      <c r="HNI6" s="1381"/>
      <c r="HNJ6" s="1381"/>
      <c r="HNK6" s="1382"/>
      <c r="HNL6" s="1380"/>
      <c r="HNM6" s="1381"/>
      <c r="HNN6" s="1381"/>
      <c r="HNO6" s="1381"/>
      <c r="HNP6" s="1381"/>
      <c r="HNQ6" s="1381"/>
      <c r="HNR6" s="1381"/>
      <c r="HNS6" s="1381"/>
      <c r="HNT6" s="1381"/>
      <c r="HNU6" s="1381"/>
      <c r="HNV6" s="1381"/>
      <c r="HNW6" s="1381"/>
      <c r="HNX6" s="1381"/>
      <c r="HNY6" s="1381"/>
      <c r="HNZ6" s="1381"/>
      <c r="HOA6" s="1382"/>
      <c r="HOB6" s="1380"/>
      <c r="HOC6" s="1381"/>
      <c r="HOD6" s="1381"/>
      <c r="HOE6" s="1381"/>
      <c r="HOF6" s="1381"/>
      <c r="HOG6" s="1381"/>
      <c r="HOH6" s="1381"/>
      <c r="HOI6" s="1381"/>
      <c r="HOJ6" s="1381"/>
      <c r="HOK6" s="1381"/>
      <c r="HOL6" s="1381"/>
      <c r="HOM6" s="1381"/>
      <c r="HON6" s="1381"/>
      <c r="HOO6" s="1381"/>
      <c r="HOP6" s="1381"/>
      <c r="HOQ6" s="1382"/>
      <c r="HOR6" s="1380"/>
      <c r="HOS6" s="1381"/>
      <c r="HOT6" s="1381"/>
      <c r="HOU6" s="1381"/>
      <c r="HOV6" s="1381"/>
      <c r="HOW6" s="1381"/>
      <c r="HOX6" s="1381"/>
      <c r="HOY6" s="1381"/>
      <c r="HOZ6" s="1381"/>
      <c r="HPA6" s="1381"/>
      <c r="HPB6" s="1381"/>
      <c r="HPC6" s="1381"/>
      <c r="HPD6" s="1381"/>
      <c r="HPE6" s="1381"/>
      <c r="HPF6" s="1381"/>
      <c r="HPG6" s="1382"/>
      <c r="HPH6" s="1380"/>
      <c r="HPI6" s="1381"/>
      <c r="HPJ6" s="1381"/>
      <c r="HPK6" s="1381"/>
      <c r="HPL6" s="1381"/>
      <c r="HPM6" s="1381"/>
      <c r="HPN6" s="1381"/>
      <c r="HPO6" s="1381"/>
      <c r="HPP6" s="1381"/>
      <c r="HPQ6" s="1381"/>
      <c r="HPR6" s="1381"/>
      <c r="HPS6" s="1381"/>
      <c r="HPT6" s="1381"/>
      <c r="HPU6" s="1381"/>
      <c r="HPV6" s="1381"/>
      <c r="HPW6" s="1382"/>
      <c r="HPX6" s="1380"/>
      <c r="HPY6" s="1381"/>
      <c r="HPZ6" s="1381"/>
      <c r="HQA6" s="1381"/>
      <c r="HQB6" s="1381"/>
      <c r="HQC6" s="1381"/>
      <c r="HQD6" s="1381"/>
      <c r="HQE6" s="1381"/>
      <c r="HQF6" s="1381"/>
      <c r="HQG6" s="1381"/>
      <c r="HQH6" s="1381"/>
      <c r="HQI6" s="1381"/>
      <c r="HQJ6" s="1381"/>
      <c r="HQK6" s="1381"/>
      <c r="HQL6" s="1381"/>
      <c r="HQM6" s="1382"/>
      <c r="HQN6" s="1380"/>
      <c r="HQO6" s="1381"/>
      <c r="HQP6" s="1381"/>
      <c r="HQQ6" s="1381"/>
      <c r="HQR6" s="1381"/>
      <c r="HQS6" s="1381"/>
      <c r="HQT6" s="1381"/>
      <c r="HQU6" s="1381"/>
      <c r="HQV6" s="1381"/>
      <c r="HQW6" s="1381"/>
      <c r="HQX6" s="1381"/>
      <c r="HQY6" s="1381"/>
      <c r="HQZ6" s="1381"/>
      <c r="HRA6" s="1381"/>
      <c r="HRB6" s="1381"/>
      <c r="HRC6" s="1382"/>
      <c r="HRD6" s="1380"/>
      <c r="HRE6" s="1381"/>
      <c r="HRF6" s="1381"/>
      <c r="HRG6" s="1381"/>
      <c r="HRH6" s="1381"/>
      <c r="HRI6" s="1381"/>
      <c r="HRJ6" s="1381"/>
      <c r="HRK6" s="1381"/>
      <c r="HRL6" s="1381"/>
      <c r="HRM6" s="1381"/>
      <c r="HRN6" s="1381"/>
      <c r="HRO6" s="1381"/>
      <c r="HRP6" s="1381"/>
      <c r="HRQ6" s="1381"/>
      <c r="HRR6" s="1381"/>
      <c r="HRS6" s="1382"/>
      <c r="HRT6" s="1380"/>
      <c r="HRU6" s="1381"/>
      <c r="HRV6" s="1381"/>
      <c r="HRW6" s="1381"/>
      <c r="HRX6" s="1381"/>
      <c r="HRY6" s="1381"/>
      <c r="HRZ6" s="1381"/>
      <c r="HSA6" s="1381"/>
      <c r="HSB6" s="1381"/>
      <c r="HSC6" s="1381"/>
      <c r="HSD6" s="1381"/>
      <c r="HSE6" s="1381"/>
      <c r="HSF6" s="1381"/>
      <c r="HSG6" s="1381"/>
      <c r="HSH6" s="1381"/>
      <c r="HSI6" s="1382"/>
      <c r="HSJ6" s="1380"/>
      <c r="HSK6" s="1381"/>
      <c r="HSL6" s="1381"/>
      <c r="HSM6" s="1381"/>
      <c r="HSN6" s="1381"/>
      <c r="HSO6" s="1381"/>
      <c r="HSP6" s="1381"/>
      <c r="HSQ6" s="1381"/>
      <c r="HSR6" s="1381"/>
      <c r="HSS6" s="1381"/>
      <c r="HST6" s="1381"/>
      <c r="HSU6" s="1381"/>
      <c r="HSV6" s="1381"/>
      <c r="HSW6" s="1381"/>
      <c r="HSX6" s="1381"/>
      <c r="HSY6" s="1382"/>
      <c r="HSZ6" s="1380"/>
      <c r="HTA6" s="1381"/>
      <c r="HTB6" s="1381"/>
      <c r="HTC6" s="1381"/>
      <c r="HTD6" s="1381"/>
      <c r="HTE6" s="1381"/>
      <c r="HTF6" s="1381"/>
      <c r="HTG6" s="1381"/>
      <c r="HTH6" s="1381"/>
      <c r="HTI6" s="1381"/>
      <c r="HTJ6" s="1381"/>
      <c r="HTK6" s="1381"/>
      <c r="HTL6" s="1381"/>
      <c r="HTM6" s="1381"/>
      <c r="HTN6" s="1381"/>
      <c r="HTO6" s="1382"/>
      <c r="HTP6" s="1380"/>
      <c r="HTQ6" s="1381"/>
      <c r="HTR6" s="1381"/>
      <c r="HTS6" s="1381"/>
      <c r="HTT6" s="1381"/>
      <c r="HTU6" s="1381"/>
      <c r="HTV6" s="1381"/>
      <c r="HTW6" s="1381"/>
      <c r="HTX6" s="1381"/>
      <c r="HTY6" s="1381"/>
      <c r="HTZ6" s="1381"/>
      <c r="HUA6" s="1381"/>
      <c r="HUB6" s="1381"/>
      <c r="HUC6" s="1381"/>
      <c r="HUD6" s="1381"/>
      <c r="HUE6" s="1382"/>
      <c r="HUF6" s="1380"/>
      <c r="HUG6" s="1381"/>
      <c r="HUH6" s="1381"/>
      <c r="HUI6" s="1381"/>
      <c r="HUJ6" s="1381"/>
      <c r="HUK6" s="1381"/>
      <c r="HUL6" s="1381"/>
      <c r="HUM6" s="1381"/>
      <c r="HUN6" s="1381"/>
      <c r="HUO6" s="1381"/>
      <c r="HUP6" s="1381"/>
      <c r="HUQ6" s="1381"/>
      <c r="HUR6" s="1381"/>
      <c r="HUS6" s="1381"/>
      <c r="HUT6" s="1381"/>
      <c r="HUU6" s="1382"/>
      <c r="HUV6" s="1380"/>
      <c r="HUW6" s="1381"/>
      <c r="HUX6" s="1381"/>
      <c r="HUY6" s="1381"/>
      <c r="HUZ6" s="1381"/>
      <c r="HVA6" s="1381"/>
      <c r="HVB6" s="1381"/>
      <c r="HVC6" s="1381"/>
      <c r="HVD6" s="1381"/>
      <c r="HVE6" s="1381"/>
      <c r="HVF6" s="1381"/>
      <c r="HVG6" s="1381"/>
      <c r="HVH6" s="1381"/>
      <c r="HVI6" s="1381"/>
      <c r="HVJ6" s="1381"/>
      <c r="HVK6" s="1382"/>
      <c r="HVL6" s="1380"/>
      <c r="HVM6" s="1381"/>
      <c r="HVN6" s="1381"/>
      <c r="HVO6" s="1381"/>
      <c r="HVP6" s="1381"/>
      <c r="HVQ6" s="1381"/>
      <c r="HVR6" s="1381"/>
      <c r="HVS6" s="1381"/>
      <c r="HVT6" s="1381"/>
      <c r="HVU6" s="1381"/>
      <c r="HVV6" s="1381"/>
      <c r="HVW6" s="1381"/>
      <c r="HVX6" s="1381"/>
      <c r="HVY6" s="1381"/>
      <c r="HVZ6" s="1381"/>
      <c r="HWA6" s="1382"/>
      <c r="HWB6" s="1380"/>
      <c r="HWC6" s="1381"/>
      <c r="HWD6" s="1381"/>
      <c r="HWE6" s="1381"/>
      <c r="HWF6" s="1381"/>
      <c r="HWG6" s="1381"/>
      <c r="HWH6" s="1381"/>
      <c r="HWI6" s="1381"/>
      <c r="HWJ6" s="1381"/>
      <c r="HWK6" s="1381"/>
      <c r="HWL6" s="1381"/>
      <c r="HWM6" s="1381"/>
      <c r="HWN6" s="1381"/>
      <c r="HWO6" s="1381"/>
      <c r="HWP6" s="1381"/>
      <c r="HWQ6" s="1382"/>
      <c r="HWR6" s="1380"/>
      <c r="HWS6" s="1381"/>
      <c r="HWT6" s="1381"/>
      <c r="HWU6" s="1381"/>
      <c r="HWV6" s="1381"/>
      <c r="HWW6" s="1381"/>
      <c r="HWX6" s="1381"/>
      <c r="HWY6" s="1381"/>
      <c r="HWZ6" s="1381"/>
      <c r="HXA6" s="1381"/>
      <c r="HXB6" s="1381"/>
      <c r="HXC6" s="1381"/>
      <c r="HXD6" s="1381"/>
      <c r="HXE6" s="1381"/>
      <c r="HXF6" s="1381"/>
      <c r="HXG6" s="1382"/>
      <c r="HXH6" s="1380"/>
      <c r="HXI6" s="1381"/>
      <c r="HXJ6" s="1381"/>
      <c r="HXK6" s="1381"/>
      <c r="HXL6" s="1381"/>
      <c r="HXM6" s="1381"/>
      <c r="HXN6" s="1381"/>
      <c r="HXO6" s="1381"/>
      <c r="HXP6" s="1381"/>
      <c r="HXQ6" s="1381"/>
      <c r="HXR6" s="1381"/>
      <c r="HXS6" s="1381"/>
      <c r="HXT6" s="1381"/>
      <c r="HXU6" s="1381"/>
      <c r="HXV6" s="1381"/>
      <c r="HXW6" s="1382"/>
      <c r="HXX6" s="1380"/>
      <c r="HXY6" s="1381"/>
      <c r="HXZ6" s="1381"/>
      <c r="HYA6" s="1381"/>
      <c r="HYB6" s="1381"/>
      <c r="HYC6" s="1381"/>
      <c r="HYD6" s="1381"/>
      <c r="HYE6" s="1381"/>
      <c r="HYF6" s="1381"/>
      <c r="HYG6" s="1381"/>
      <c r="HYH6" s="1381"/>
      <c r="HYI6" s="1381"/>
      <c r="HYJ6" s="1381"/>
      <c r="HYK6" s="1381"/>
      <c r="HYL6" s="1381"/>
      <c r="HYM6" s="1382"/>
      <c r="HYN6" s="1380"/>
      <c r="HYO6" s="1381"/>
      <c r="HYP6" s="1381"/>
      <c r="HYQ6" s="1381"/>
      <c r="HYR6" s="1381"/>
      <c r="HYS6" s="1381"/>
      <c r="HYT6" s="1381"/>
      <c r="HYU6" s="1381"/>
      <c r="HYV6" s="1381"/>
      <c r="HYW6" s="1381"/>
      <c r="HYX6" s="1381"/>
      <c r="HYY6" s="1381"/>
      <c r="HYZ6" s="1381"/>
      <c r="HZA6" s="1381"/>
      <c r="HZB6" s="1381"/>
      <c r="HZC6" s="1382"/>
      <c r="HZD6" s="1380"/>
      <c r="HZE6" s="1381"/>
      <c r="HZF6" s="1381"/>
      <c r="HZG6" s="1381"/>
      <c r="HZH6" s="1381"/>
      <c r="HZI6" s="1381"/>
      <c r="HZJ6" s="1381"/>
      <c r="HZK6" s="1381"/>
      <c r="HZL6" s="1381"/>
      <c r="HZM6" s="1381"/>
      <c r="HZN6" s="1381"/>
      <c r="HZO6" s="1381"/>
      <c r="HZP6" s="1381"/>
      <c r="HZQ6" s="1381"/>
      <c r="HZR6" s="1381"/>
      <c r="HZS6" s="1382"/>
      <c r="HZT6" s="1380"/>
      <c r="HZU6" s="1381"/>
      <c r="HZV6" s="1381"/>
      <c r="HZW6" s="1381"/>
      <c r="HZX6" s="1381"/>
      <c r="HZY6" s="1381"/>
      <c r="HZZ6" s="1381"/>
      <c r="IAA6" s="1381"/>
      <c r="IAB6" s="1381"/>
      <c r="IAC6" s="1381"/>
      <c r="IAD6" s="1381"/>
      <c r="IAE6" s="1381"/>
      <c r="IAF6" s="1381"/>
      <c r="IAG6" s="1381"/>
      <c r="IAH6" s="1381"/>
      <c r="IAI6" s="1382"/>
      <c r="IAJ6" s="1380"/>
      <c r="IAK6" s="1381"/>
      <c r="IAL6" s="1381"/>
      <c r="IAM6" s="1381"/>
      <c r="IAN6" s="1381"/>
      <c r="IAO6" s="1381"/>
      <c r="IAP6" s="1381"/>
      <c r="IAQ6" s="1381"/>
      <c r="IAR6" s="1381"/>
      <c r="IAS6" s="1381"/>
      <c r="IAT6" s="1381"/>
      <c r="IAU6" s="1381"/>
      <c r="IAV6" s="1381"/>
      <c r="IAW6" s="1381"/>
      <c r="IAX6" s="1381"/>
      <c r="IAY6" s="1382"/>
      <c r="IAZ6" s="1380"/>
      <c r="IBA6" s="1381"/>
      <c r="IBB6" s="1381"/>
      <c r="IBC6" s="1381"/>
      <c r="IBD6" s="1381"/>
      <c r="IBE6" s="1381"/>
      <c r="IBF6" s="1381"/>
      <c r="IBG6" s="1381"/>
      <c r="IBH6" s="1381"/>
      <c r="IBI6" s="1381"/>
      <c r="IBJ6" s="1381"/>
      <c r="IBK6" s="1381"/>
      <c r="IBL6" s="1381"/>
      <c r="IBM6" s="1381"/>
      <c r="IBN6" s="1381"/>
      <c r="IBO6" s="1382"/>
      <c r="IBP6" s="1380"/>
      <c r="IBQ6" s="1381"/>
      <c r="IBR6" s="1381"/>
      <c r="IBS6" s="1381"/>
      <c r="IBT6" s="1381"/>
      <c r="IBU6" s="1381"/>
      <c r="IBV6" s="1381"/>
      <c r="IBW6" s="1381"/>
      <c r="IBX6" s="1381"/>
      <c r="IBY6" s="1381"/>
      <c r="IBZ6" s="1381"/>
      <c r="ICA6" s="1381"/>
      <c r="ICB6" s="1381"/>
      <c r="ICC6" s="1381"/>
      <c r="ICD6" s="1381"/>
      <c r="ICE6" s="1382"/>
      <c r="ICF6" s="1380"/>
      <c r="ICG6" s="1381"/>
      <c r="ICH6" s="1381"/>
      <c r="ICI6" s="1381"/>
      <c r="ICJ6" s="1381"/>
      <c r="ICK6" s="1381"/>
      <c r="ICL6" s="1381"/>
      <c r="ICM6" s="1381"/>
      <c r="ICN6" s="1381"/>
      <c r="ICO6" s="1381"/>
      <c r="ICP6" s="1381"/>
      <c r="ICQ6" s="1381"/>
      <c r="ICR6" s="1381"/>
      <c r="ICS6" s="1381"/>
      <c r="ICT6" s="1381"/>
      <c r="ICU6" s="1382"/>
      <c r="ICV6" s="1380"/>
      <c r="ICW6" s="1381"/>
      <c r="ICX6" s="1381"/>
      <c r="ICY6" s="1381"/>
      <c r="ICZ6" s="1381"/>
      <c r="IDA6" s="1381"/>
      <c r="IDB6" s="1381"/>
      <c r="IDC6" s="1381"/>
      <c r="IDD6" s="1381"/>
      <c r="IDE6" s="1381"/>
      <c r="IDF6" s="1381"/>
      <c r="IDG6" s="1381"/>
      <c r="IDH6" s="1381"/>
      <c r="IDI6" s="1381"/>
      <c r="IDJ6" s="1381"/>
      <c r="IDK6" s="1382"/>
      <c r="IDL6" s="1380"/>
      <c r="IDM6" s="1381"/>
      <c r="IDN6" s="1381"/>
      <c r="IDO6" s="1381"/>
      <c r="IDP6" s="1381"/>
      <c r="IDQ6" s="1381"/>
      <c r="IDR6" s="1381"/>
      <c r="IDS6" s="1381"/>
      <c r="IDT6" s="1381"/>
      <c r="IDU6" s="1381"/>
      <c r="IDV6" s="1381"/>
      <c r="IDW6" s="1381"/>
      <c r="IDX6" s="1381"/>
      <c r="IDY6" s="1381"/>
      <c r="IDZ6" s="1381"/>
      <c r="IEA6" s="1382"/>
      <c r="IEB6" s="1380"/>
      <c r="IEC6" s="1381"/>
      <c r="IED6" s="1381"/>
      <c r="IEE6" s="1381"/>
      <c r="IEF6" s="1381"/>
      <c r="IEG6" s="1381"/>
      <c r="IEH6" s="1381"/>
      <c r="IEI6" s="1381"/>
      <c r="IEJ6" s="1381"/>
      <c r="IEK6" s="1381"/>
      <c r="IEL6" s="1381"/>
      <c r="IEM6" s="1381"/>
      <c r="IEN6" s="1381"/>
      <c r="IEO6" s="1381"/>
      <c r="IEP6" s="1381"/>
      <c r="IEQ6" s="1382"/>
      <c r="IER6" s="1380"/>
      <c r="IES6" s="1381"/>
      <c r="IET6" s="1381"/>
      <c r="IEU6" s="1381"/>
      <c r="IEV6" s="1381"/>
      <c r="IEW6" s="1381"/>
      <c r="IEX6" s="1381"/>
      <c r="IEY6" s="1381"/>
      <c r="IEZ6" s="1381"/>
      <c r="IFA6" s="1381"/>
      <c r="IFB6" s="1381"/>
      <c r="IFC6" s="1381"/>
      <c r="IFD6" s="1381"/>
      <c r="IFE6" s="1381"/>
      <c r="IFF6" s="1381"/>
      <c r="IFG6" s="1382"/>
      <c r="IFH6" s="1380"/>
      <c r="IFI6" s="1381"/>
      <c r="IFJ6" s="1381"/>
      <c r="IFK6" s="1381"/>
      <c r="IFL6" s="1381"/>
      <c r="IFM6" s="1381"/>
      <c r="IFN6" s="1381"/>
      <c r="IFO6" s="1381"/>
      <c r="IFP6" s="1381"/>
      <c r="IFQ6" s="1381"/>
      <c r="IFR6" s="1381"/>
      <c r="IFS6" s="1381"/>
      <c r="IFT6" s="1381"/>
      <c r="IFU6" s="1381"/>
      <c r="IFV6" s="1381"/>
      <c r="IFW6" s="1382"/>
      <c r="IFX6" s="1380"/>
      <c r="IFY6" s="1381"/>
      <c r="IFZ6" s="1381"/>
      <c r="IGA6" s="1381"/>
      <c r="IGB6" s="1381"/>
      <c r="IGC6" s="1381"/>
      <c r="IGD6" s="1381"/>
      <c r="IGE6" s="1381"/>
      <c r="IGF6" s="1381"/>
      <c r="IGG6" s="1381"/>
      <c r="IGH6" s="1381"/>
      <c r="IGI6" s="1381"/>
      <c r="IGJ6" s="1381"/>
      <c r="IGK6" s="1381"/>
      <c r="IGL6" s="1381"/>
      <c r="IGM6" s="1382"/>
      <c r="IGN6" s="1380"/>
      <c r="IGO6" s="1381"/>
      <c r="IGP6" s="1381"/>
      <c r="IGQ6" s="1381"/>
      <c r="IGR6" s="1381"/>
      <c r="IGS6" s="1381"/>
      <c r="IGT6" s="1381"/>
      <c r="IGU6" s="1381"/>
      <c r="IGV6" s="1381"/>
      <c r="IGW6" s="1381"/>
      <c r="IGX6" s="1381"/>
      <c r="IGY6" s="1381"/>
      <c r="IGZ6" s="1381"/>
      <c r="IHA6" s="1381"/>
      <c r="IHB6" s="1381"/>
      <c r="IHC6" s="1382"/>
      <c r="IHD6" s="1380"/>
      <c r="IHE6" s="1381"/>
      <c r="IHF6" s="1381"/>
      <c r="IHG6" s="1381"/>
      <c r="IHH6" s="1381"/>
      <c r="IHI6" s="1381"/>
      <c r="IHJ6" s="1381"/>
      <c r="IHK6" s="1381"/>
      <c r="IHL6" s="1381"/>
      <c r="IHM6" s="1381"/>
      <c r="IHN6" s="1381"/>
      <c r="IHO6" s="1381"/>
      <c r="IHP6" s="1381"/>
      <c r="IHQ6" s="1381"/>
      <c r="IHR6" s="1381"/>
      <c r="IHS6" s="1382"/>
      <c r="IHT6" s="1380"/>
      <c r="IHU6" s="1381"/>
      <c r="IHV6" s="1381"/>
      <c r="IHW6" s="1381"/>
      <c r="IHX6" s="1381"/>
      <c r="IHY6" s="1381"/>
      <c r="IHZ6" s="1381"/>
      <c r="IIA6" s="1381"/>
      <c r="IIB6" s="1381"/>
      <c r="IIC6" s="1381"/>
      <c r="IID6" s="1381"/>
      <c r="IIE6" s="1381"/>
      <c r="IIF6" s="1381"/>
      <c r="IIG6" s="1381"/>
      <c r="IIH6" s="1381"/>
      <c r="III6" s="1382"/>
      <c r="IIJ6" s="1380"/>
      <c r="IIK6" s="1381"/>
      <c r="IIL6" s="1381"/>
      <c r="IIM6" s="1381"/>
      <c r="IIN6" s="1381"/>
      <c r="IIO6" s="1381"/>
      <c r="IIP6" s="1381"/>
      <c r="IIQ6" s="1381"/>
      <c r="IIR6" s="1381"/>
      <c r="IIS6" s="1381"/>
      <c r="IIT6" s="1381"/>
      <c r="IIU6" s="1381"/>
      <c r="IIV6" s="1381"/>
      <c r="IIW6" s="1381"/>
      <c r="IIX6" s="1381"/>
      <c r="IIY6" s="1382"/>
      <c r="IIZ6" s="1380"/>
      <c r="IJA6" s="1381"/>
      <c r="IJB6" s="1381"/>
      <c r="IJC6" s="1381"/>
      <c r="IJD6" s="1381"/>
      <c r="IJE6" s="1381"/>
      <c r="IJF6" s="1381"/>
      <c r="IJG6" s="1381"/>
      <c r="IJH6" s="1381"/>
      <c r="IJI6" s="1381"/>
      <c r="IJJ6" s="1381"/>
      <c r="IJK6" s="1381"/>
      <c r="IJL6" s="1381"/>
      <c r="IJM6" s="1381"/>
      <c r="IJN6" s="1381"/>
      <c r="IJO6" s="1382"/>
      <c r="IJP6" s="1380"/>
      <c r="IJQ6" s="1381"/>
      <c r="IJR6" s="1381"/>
      <c r="IJS6" s="1381"/>
      <c r="IJT6" s="1381"/>
      <c r="IJU6" s="1381"/>
      <c r="IJV6" s="1381"/>
      <c r="IJW6" s="1381"/>
      <c r="IJX6" s="1381"/>
      <c r="IJY6" s="1381"/>
      <c r="IJZ6" s="1381"/>
      <c r="IKA6" s="1381"/>
      <c r="IKB6" s="1381"/>
      <c r="IKC6" s="1381"/>
      <c r="IKD6" s="1381"/>
      <c r="IKE6" s="1382"/>
      <c r="IKF6" s="1380"/>
      <c r="IKG6" s="1381"/>
      <c r="IKH6" s="1381"/>
      <c r="IKI6" s="1381"/>
      <c r="IKJ6" s="1381"/>
      <c r="IKK6" s="1381"/>
      <c r="IKL6" s="1381"/>
      <c r="IKM6" s="1381"/>
      <c r="IKN6" s="1381"/>
      <c r="IKO6" s="1381"/>
      <c r="IKP6" s="1381"/>
      <c r="IKQ6" s="1381"/>
      <c r="IKR6" s="1381"/>
      <c r="IKS6" s="1381"/>
      <c r="IKT6" s="1381"/>
      <c r="IKU6" s="1382"/>
      <c r="IKV6" s="1380"/>
      <c r="IKW6" s="1381"/>
      <c r="IKX6" s="1381"/>
      <c r="IKY6" s="1381"/>
      <c r="IKZ6" s="1381"/>
      <c r="ILA6" s="1381"/>
      <c r="ILB6" s="1381"/>
      <c r="ILC6" s="1381"/>
      <c r="ILD6" s="1381"/>
      <c r="ILE6" s="1381"/>
      <c r="ILF6" s="1381"/>
      <c r="ILG6" s="1381"/>
      <c r="ILH6" s="1381"/>
      <c r="ILI6" s="1381"/>
      <c r="ILJ6" s="1381"/>
      <c r="ILK6" s="1382"/>
      <c r="ILL6" s="1380"/>
      <c r="ILM6" s="1381"/>
      <c r="ILN6" s="1381"/>
      <c r="ILO6" s="1381"/>
      <c r="ILP6" s="1381"/>
      <c r="ILQ6" s="1381"/>
      <c r="ILR6" s="1381"/>
      <c r="ILS6" s="1381"/>
      <c r="ILT6" s="1381"/>
      <c r="ILU6" s="1381"/>
      <c r="ILV6" s="1381"/>
      <c r="ILW6" s="1381"/>
      <c r="ILX6" s="1381"/>
      <c r="ILY6" s="1381"/>
      <c r="ILZ6" s="1381"/>
      <c r="IMA6" s="1382"/>
      <c r="IMB6" s="1380"/>
      <c r="IMC6" s="1381"/>
      <c r="IMD6" s="1381"/>
      <c r="IME6" s="1381"/>
      <c r="IMF6" s="1381"/>
      <c r="IMG6" s="1381"/>
      <c r="IMH6" s="1381"/>
      <c r="IMI6" s="1381"/>
      <c r="IMJ6" s="1381"/>
      <c r="IMK6" s="1381"/>
      <c r="IML6" s="1381"/>
      <c r="IMM6" s="1381"/>
      <c r="IMN6" s="1381"/>
      <c r="IMO6" s="1381"/>
      <c r="IMP6" s="1381"/>
      <c r="IMQ6" s="1382"/>
      <c r="IMR6" s="1380"/>
      <c r="IMS6" s="1381"/>
      <c r="IMT6" s="1381"/>
      <c r="IMU6" s="1381"/>
      <c r="IMV6" s="1381"/>
      <c r="IMW6" s="1381"/>
      <c r="IMX6" s="1381"/>
      <c r="IMY6" s="1381"/>
      <c r="IMZ6" s="1381"/>
      <c r="INA6" s="1381"/>
      <c r="INB6" s="1381"/>
      <c r="INC6" s="1381"/>
      <c r="IND6" s="1381"/>
      <c r="INE6" s="1381"/>
      <c r="INF6" s="1381"/>
      <c r="ING6" s="1382"/>
      <c r="INH6" s="1380"/>
      <c r="INI6" s="1381"/>
      <c r="INJ6" s="1381"/>
      <c r="INK6" s="1381"/>
      <c r="INL6" s="1381"/>
      <c r="INM6" s="1381"/>
      <c r="INN6" s="1381"/>
      <c r="INO6" s="1381"/>
      <c r="INP6" s="1381"/>
      <c r="INQ6" s="1381"/>
      <c r="INR6" s="1381"/>
      <c r="INS6" s="1381"/>
      <c r="INT6" s="1381"/>
      <c r="INU6" s="1381"/>
      <c r="INV6" s="1381"/>
      <c r="INW6" s="1382"/>
      <c r="INX6" s="1380"/>
      <c r="INY6" s="1381"/>
      <c r="INZ6" s="1381"/>
      <c r="IOA6" s="1381"/>
      <c r="IOB6" s="1381"/>
      <c r="IOC6" s="1381"/>
      <c r="IOD6" s="1381"/>
      <c r="IOE6" s="1381"/>
      <c r="IOF6" s="1381"/>
      <c r="IOG6" s="1381"/>
      <c r="IOH6" s="1381"/>
      <c r="IOI6" s="1381"/>
      <c r="IOJ6" s="1381"/>
      <c r="IOK6" s="1381"/>
      <c r="IOL6" s="1381"/>
      <c r="IOM6" s="1382"/>
      <c r="ION6" s="1380"/>
      <c r="IOO6" s="1381"/>
      <c r="IOP6" s="1381"/>
      <c r="IOQ6" s="1381"/>
      <c r="IOR6" s="1381"/>
      <c r="IOS6" s="1381"/>
      <c r="IOT6" s="1381"/>
      <c r="IOU6" s="1381"/>
      <c r="IOV6" s="1381"/>
      <c r="IOW6" s="1381"/>
      <c r="IOX6" s="1381"/>
      <c r="IOY6" s="1381"/>
      <c r="IOZ6" s="1381"/>
      <c r="IPA6" s="1381"/>
      <c r="IPB6" s="1381"/>
      <c r="IPC6" s="1382"/>
      <c r="IPD6" s="1380"/>
      <c r="IPE6" s="1381"/>
      <c r="IPF6" s="1381"/>
      <c r="IPG6" s="1381"/>
      <c r="IPH6" s="1381"/>
      <c r="IPI6" s="1381"/>
      <c r="IPJ6" s="1381"/>
      <c r="IPK6" s="1381"/>
      <c r="IPL6" s="1381"/>
      <c r="IPM6" s="1381"/>
      <c r="IPN6" s="1381"/>
      <c r="IPO6" s="1381"/>
      <c r="IPP6" s="1381"/>
      <c r="IPQ6" s="1381"/>
      <c r="IPR6" s="1381"/>
      <c r="IPS6" s="1382"/>
      <c r="IPT6" s="1380"/>
      <c r="IPU6" s="1381"/>
      <c r="IPV6" s="1381"/>
      <c r="IPW6" s="1381"/>
      <c r="IPX6" s="1381"/>
      <c r="IPY6" s="1381"/>
      <c r="IPZ6" s="1381"/>
      <c r="IQA6" s="1381"/>
      <c r="IQB6" s="1381"/>
      <c r="IQC6" s="1381"/>
      <c r="IQD6" s="1381"/>
      <c r="IQE6" s="1381"/>
      <c r="IQF6" s="1381"/>
      <c r="IQG6" s="1381"/>
      <c r="IQH6" s="1381"/>
      <c r="IQI6" s="1382"/>
      <c r="IQJ6" s="1380"/>
      <c r="IQK6" s="1381"/>
      <c r="IQL6" s="1381"/>
      <c r="IQM6" s="1381"/>
      <c r="IQN6" s="1381"/>
      <c r="IQO6" s="1381"/>
      <c r="IQP6" s="1381"/>
      <c r="IQQ6" s="1381"/>
      <c r="IQR6" s="1381"/>
      <c r="IQS6" s="1381"/>
      <c r="IQT6" s="1381"/>
      <c r="IQU6" s="1381"/>
      <c r="IQV6" s="1381"/>
      <c r="IQW6" s="1381"/>
      <c r="IQX6" s="1381"/>
      <c r="IQY6" s="1382"/>
      <c r="IQZ6" s="1380"/>
      <c r="IRA6" s="1381"/>
      <c r="IRB6" s="1381"/>
      <c r="IRC6" s="1381"/>
      <c r="IRD6" s="1381"/>
      <c r="IRE6" s="1381"/>
      <c r="IRF6" s="1381"/>
      <c r="IRG6" s="1381"/>
      <c r="IRH6" s="1381"/>
      <c r="IRI6" s="1381"/>
      <c r="IRJ6" s="1381"/>
      <c r="IRK6" s="1381"/>
      <c r="IRL6" s="1381"/>
      <c r="IRM6" s="1381"/>
      <c r="IRN6" s="1381"/>
      <c r="IRO6" s="1382"/>
      <c r="IRP6" s="1380"/>
      <c r="IRQ6" s="1381"/>
      <c r="IRR6" s="1381"/>
      <c r="IRS6" s="1381"/>
      <c r="IRT6" s="1381"/>
      <c r="IRU6" s="1381"/>
      <c r="IRV6" s="1381"/>
      <c r="IRW6" s="1381"/>
      <c r="IRX6" s="1381"/>
      <c r="IRY6" s="1381"/>
      <c r="IRZ6" s="1381"/>
      <c r="ISA6" s="1381"/>
      <c r="ISB6" s="1381"/>
      <c r="ISC6" s="1381"/>
      <c r="ISD6" s="1381"/>
      <c r="ISE6" s="1382"/>
      <c r="ISF6" s="1380"/>
      <c r="ISG6" s="1381"/>
      <c r="ISH6" s="1381"/>
      <c r="ISI6" s="1381"/>
      <c r="ISJ6" s="1381"/>
      <c r="ISK6" s="1381"/>
      <c r="ISL6" s="1381"/>
      <c r="ISM6" s="1381"/>
      <c r="ISN6" s="1381"/>
      <c r="ISO6" s="1381"/>
      <c r="ISP6" s="1381"/>
      <c r="ISQ6" s="1381"/>
      <c r="ISR6" s="1381"/>
      <c r="ISS6" s="1381"/>
      <c r="IST6" s="1381"/>
      <c r="ISU6" s="1382"/>
      <c r="ISV6" s="1380"/>
      <c r="ISW6" s="1381"/>
      <c r="ISX6" s="1381"/>
      <c r="ISY6" s="1381"/>
      <c r="ISZ6" s="1381"/>
      <c r="ITA6" s="1381"/>
      <c r="ITB6" s="1381"/>
      <c r="ITC6" s="1381"/>
      <c r="ITD6" s="1381"/>
      <c r="ITE6" s="1381"/>
      <c r="ITF6" s="1381"/>
      <c r="ITG6" s="1381"/>
      <c r="ITH6" s="1381"/>
      <c r="ITI6" s="1381"/>
      <c r="ITJ6" s="1381"/>
      <c r="ITK6" s="1382"/>
      <c r="ITL6" s="1380"/>
      <c r="ITM6" s="1381"/>
      <c r="ITN6" s="1381"/>
      <c r="ITO6" s="1381"/>
      <c r="ITP6" s="1381"/>
      <c r="ITQ6" s="1381"/>
      <c r="ITR6" s="1381"/>
      <c r="ITS6" s="1381"/>
      <c r="ITT6" s="1381"/>
      <c r="ITU6" s="1381"/>
      <c r="ITV6" s="1381"/>
      <c r="ITW6" s="1381"/>
      <c r="ITX6" s="1381"/>
      <c r="ITY6" s="1381"/>
      <c r="ITZ6" s="1381"/>
      <c r="IUA6" s="1382"/>
      <c r="IUB6" s="1380"/>
      <c r="IUC6" s="1381"/>
      <c r="IUD6" s="1381"/>
      <c r="IUE6" s="1381"/>
      <c r="IUF6" s="1381"/>
      <c r="IUG6" s="1381"/>
      <c r="IUH6" s="1381"/>
      <c r="IUI6" s="1381"/>
      <c r="IUJ6" s="1381"/>
      <c r="IUK6" s="1381"/>
      <c r="IUL6" s="1381"/>
      <c r="IUM6" s="1381"/>
      <c r="IUN6" s="1381"/>
      <c r="IUO6" s="1381"/>
      <c r="IUP6" s="1381"/>
      <c r="IUQ6" s="1382"/>
      <c r="IUR6" s="1380"/>
      <c r="IUS6" s="1381"/>
      <c r="IUT6" s="1381"/>
      <c r="IUU6" s="1381"/>
      <c r="IUV6" s="1381"/>
      <c r="IUW6" s="1381"/>
      <c r="IUX6" s="1381"/>
      <c r="IUY6" s="1381"/>
      <c r="IUZ6" s="1381"/>
      <c r="IVA6" s="1381"/>
      <c r="IVB6" s="1381"/>
      <c r="IVC6" s="1381"/>
      <c r="IVD6" s="1381"/>
      <c r="IVE6" s="1381"/>
      <c r="IVF6" s="1381"/>
      <c r="IVG6" s="1382"/>
      <c r="IVH6" s="1380"/>
      <c r="IVI6" s="1381"/>
      <c r="IVJ6" s="1381"/>
      <c r="IVK6" s="1381"/>
      <c r="IVL6" s="1381"/>
      <c r="IVM6" s="1381"/>
      <c r="IVN6" s="1381"/>
      <c r="IVO6" s="1381"/>
      <c r="IVP6" s="1381"/>
      <c r="IVQ6" s="1381"/>
      <c r="IVR6" s="1381"/>
      <c r="IVS6" s="1381"/>
      <c r="IVT6" s="1381"/>
      <c r="IVU6" s="1381"/>
      <c r="IVV6" s="1381"/>
      <c r="IVW6" s="1382"/>
      <c r="IVX6" s="1380"/>
      <c r="IVY6" s="1381"/>
      <c r="IVZ6" s="1381"/>
      <c r="IWA6" s="1381"/>
      <c r="IWB6" s="1381"/>
      <c r="IWC6" s="1381"/>
      <c r="IWD6" s="1381"/>
      <c r="IWE6" s="1381"/>
      <c r="IWF6" s="1381"/>
      <c r="IWG6" s="1381"/>
      <c r="IWH6" s="1381"/>
      <c r="IWI6" s="1381"/>
      <c r="IWJ6" s="1381"/>
      <c r="IWK6" s="1381"/>
      <c r="IWL6" s="1381"/>
      <c r="IWM6" s="1382"/>
      <c r="IWN6" s="1380"/>
      <c r="IWO6" s="1381"/>
      <c r="IWP6" s="1381"/>
      <c r="IWQ6" s="1381"/>
      <c r="IWR6" s="1381"/>
      <c r="IWS6" s="1381"/>
      <c r="IWT6" s="1381"/>
      <c r="IWU6" s="1381"/>
      <c r="IWV6" s="1381"/>
      <c r="IWW6" s="1381"/>
      <c r="IWX6" s="1381"/>
      <c r="IWY6" s="1381"/>
      <c r="IWZ6" s="1381"/>
      <c r="IXA6" s="1381"/>
      <c r="IXB6" s="1381"/>
      <c r="IXC6" s="1382"/>
      <c r="IXD6" s="1380"/>
      <c r="IXE6" s="1381"/>
      <c r="IXF6" s="1381"/>
      <c r="IXG6" s="1381"/>
      <c r="IXH6" s="1381"/>
      <c r="IXI6" s="1381"/>
      <c r="IXJ6" s="1381"/>
      <c r="IXK6" s="1381"/>
      <c r="IXL6" s="1381"/>
      <c r="IXM6" s="1381"/>
      <c r="IXN6" s="1381"/>
      <c r="IXO6" s="1381"/>
      <c r="IXP6" s="1381"/>
      <c r="IXQ6" s="1381"/>
      <c r="IXR6" s="1381"/>
      <c r="IXS6" s="1382"/>
      <c r="IXT6" s="1380"/>
      <c r="IXU6" s="1381"/>
      <c r="IXV6" s="1381"/>
      <c r="IXW6" s="1381"/>
      <c r="IXX6" s="1381"/>
      <c r="IXY6" s="1381"/>
      <c r="IXZ6" s="1381"/>
      <c r="IYA6" s="1381"/>
      <c r="IYB6" s="1381"/>
      <c r="IYC6" s="1381"/>
      <c r="IYD6" s="1381"/>
      <c r="IYE6" s="1381"/>
      <c r="IYF6" s="1381"/>
      <c r="IYG6" s="1381"/>
      <c r="IYH6" s="1381"/>
      <c r="IYI6" s="1382"/>
      <c r="IYJ6" s="1380"/>
      <c r="IYK6" s="1381"/>
      <c r="IYL6" s="1381"/>
      <c r="IYM6" s="1381"/>
      <c r="IYN6" s="1381"/>
      <c r="IYO6" s="1381"/>
      <c r="IYP6" s="1381"/>
      <c r="IYQ6" s="1381"/>
      <c r="IYR6" s="1381"/>
      <c r="IYS6" s="1381"/>
      <c r="IYT6" s="1381"/>
      <c r="IYU6" s="1381"/>
      <c r="IYV6" s="1381"/>
      <c r="IYW6" s="1381"/>
      <c r="IYX6" s="1381"/>
      <c r="IYY6" s="1382"/>
      <c r="IYZ6" s="1380"/>
      <c r="IZA6" s="1381"/>
      <c r="IZB6" s="1381"/>
      <c r="IZC6" s="1381"/>
      <c r="IZD6" s="1381"/>
      <c r="IZE6" s="1381"/>
      <c r="IZF6" s="1381"/>
      <c r="IZG6" s="1381"/>
      <c r="IZH6" s="1381"/>
      <c r="IZI6" s="1381"/>
      <c r="IZJ6" s="1381"/>
      <c r="IZK6" s="1381"/>
      <c r="IZL6" s="1381"/>
      <c r="IZM6" s="1381"/>
      <c r="IZN6" s="1381"/>
      <c r="IZO6" s="1382"/>
      <c r="IZP6" s="1380"/>
      <c r="IZQ6" s="1381"/>
      <c r="IZR6" s="1381"/>
      <c r="IZS6" s="1381"/>
      <c r="IZT6" s="1381"/>
      <c r="IZU6" s="1381"/>
      <c r="IZV6" s="1381"/>
      <c r="IZW6" s="1381"/>
      <c r="IZX6" s="1381"/>
      <c r="IZY6" s="1381"/>
      <c r="IZZ6" s="1381"/>
      <c r="JAA6" s="1381"/>
      <c r="JAB6" s="1381"/>
      <c r="JAC6" s="1381"/>
      <c r="JAD6" s="1381"/>
      <c r="JAE6" s="1382"/>
      <c r="JAF6" s="1380"/>
      <c r="JAG6" s="1381"/>
      <c r="JAH6" s="1381"/>
      <c r="JAI6" s="1381"/>
      <c r="JAJ6" s="1381"/>
      <c r="JAK6" s="1381"/>
      <c r="JAL6" s="1381"/>
      <c r="JAM6" s="1381"/>
      <c r="JAN6" s="1381"/>
      <c r="JAO6" s="1381"/>
      <c r="JAP6" s="1381"/>
      <c r="JAQ6" s="1381"/>
      <c r="JAR6" s="1381"/>
      <c r="JAS6" s="1381"/>
      <c r="JAT6" s="1381"/>
      <c r="JAU6" s="1382"/>
      <c r="JAV6" s="1380"/>
      <c r="JAW6" s="1381"/>
      <c r="JAX6" s="1381"/>
      <c r="JAY6" s="1381"/>
      <c r="JAZ6" s="1381"/>
      <c r="JBA6" s="1381"/>
      <c r="JBB6" s="1381"/>
      <c r="JBC6" s="1381"/>
      <c r="JBD6" s="1381"/>
      <c r="JBE6" s="1381"/>
      <c r="JBF6" s="1381"/>
      <c r="JBG6" s="1381"/>
      <c r="JBH6" s="1381"/>
      <c r="JBI6" s="1381"/>
      <c r="JBJ6" s="1381"/>
      <c r="JBK6" s="1382"/>
      <c r="JBL6" s="1380"/>
      <c r="JBM6" s="1381"/>
      <c r="JBN6" s="1381"/>
      <c r="JBO6" s="1381"/>
      <c r="JBP6" s="1381"/>
      <c r="JBQ6" s="1381"/>
      <c r="JBR6" s="1381"/>
      <c r="JBS6" s="1381"/>
      <c r="JBT6" s="1381"/>
      <c r="JBU6" s="1381"/>
      <c r="JBV6" s="1381"/>
      <c r="JBW6" s="1381"/>
      <c r="JBX6" s="1381"/>
      <c r="JBY6" s="1381"/>
      <c r="JBZ6" s="1381"/>
      <c r="JCA6" s="1382"/>
      <c r="JCB6" s="1380"/>
      <c r="JCC6" s="1381"/>
      <c r="JCD6" s="1381"/>
      <c r="JCE6" s="1381"/>
      <c r="JCF6" s="1381"/>
      <c r="JCG6" s="1381"/>
      <c r="JCH6" s="1381"/>
      <c r="JCI6" s="1381"/>
      <c r="JCJ6" s="1381"/>
      <c r="JCK6" s="1381"/>
      <c r="JCL6" s="1381"/>
      <c r="JCM6" s="1381"/>
      <c r="JCN6" s="1381"/>
      <c r="JCO6" s="1381"/>
      <c r="JCP6" s="1381"/>
      <c r="JCQ6" s="1382"/>
      <c r="JCR6" s="1380"/>
      <c r="JCS6" s="1381"/>
      <c r="JCT6" s="1381"/>
      <c r="JCU6" s="1381"/>
      <c r="JCV6" s="1381"/>
      <c r="JCW6" s="1381"/>
      <c r="JCX6" s="1381"/>
      <c r="JCY6" s="1381"/>
      <c r="JCZ6" s="1381"/>
      <c r="JDA6" s="1381"/>
      <c r="JDB6" s="1381"/>
      <c r="JDC6" s="1381"/>
      <c r="JDD6" s="1381"/>
      <c r="JDE6" s="1381"/>
      <c r="JDF6" s="1381"/>
      <c r="JDG6" s="1382"/>
      <c r="JDH6" s="1380"/>
      <c r="JDI6" s="1381"/>
      <c r="JDJ6" s="1381"/>
      <c r="JDK6" s="1381"/>
      <c r="JDL6" s="1381"/>
      <c r="JDM6" s="1381"/>
      <c r="JDN6" s="1381"/>
      <c r="JDO6" s="1381"/>
      <c r="JDP6" s="1381"/>
      <c r="JDQ6" s="1381"/>
      <c r="JDR6" s="1381"/>
      <c r="JDS6" s="1381"/>
      <c r="JDT6" s="1381"/>
      <c r="JDU6" s="1381"/>
      <c r="JDV6" s="1381"/>
      <c r="JDW6" s="1382"/>
      <c r="JDX6" s="1380"/>
      <c r="JDY6" s="1381"/>
      <c r="JDZ6" s="1381"/>
      <c r="JEA6" s="1381"/>
      <c r="JEB6" s="1381"/>
      <c r="JEC6" s="1381"/>
      <c r="JED6" s="1381"/>
      <c r="JEE6" s="1381"/>
      <c r="JEF6" s="1381"/>
      <c r="JEG6" s="1381"/>
      <c r="JEH6" s="1381"/>
      <c r="JEI6" s="1381"/>
      <c r="JEJ6" s="1381"/>
      <c r="JEK6" s="1381"/>
      <c r="JEL6" s="1381"/>
      <c r="JEM6" s="1382"/>
      <c r="JEN6" s="1380"/>
      <c r="JEO6" s="1381"/>
      <c r="JEP6" s="1381"/>
      <c r="JEQ6" s="1381"/>
      <c r="JER6" s="1381"/>
      <c r="JES6" s="1381"/>
      <c r="JET6" s="1381"/>
      <c r="JEU6" s="1381"/>
      <c r="JEV6" s="1381"/>
      <c r="JEW6" s="1381"/>
      <c r="JEX6" s="1381"/>
      <c r="JEY6" s="1381"/>
      <c r="JEZ6" s="1381"/>
      <c r="JFA6" s="1381"/>
      <c r="JFB6" s="1381"/>
      <c r="JFC6" s="1382"/>
      <c r="JFD6" s="1380"/>
      <c r="JFE6" s="1381"/>
      <c r="JFF6" s="1381"/>
      <c r="JFG6" s="1381"/>
      <c r="JFH6" s="1381"/>
      <c r="JFI6" s="1381"/>
      <c r="JFJ6" s="1381"/>
      <c r="JFK6" s="1381"/>
      <c r="JFL6" s="1381"/>
      <c r="JFM6" s="1381"/>
      <c r="JFN6" s="1381"/>
      <c r="JFO6" s="1381"/>
      <c r="JFP6" s="1381"/>
      <c r="JFQ6" s="1381"/>
      <c r="JFR6" s="1381"/>
      <c r="JFS6" s="1382"/>
      <c r="JFT6" s="1380"/>
      <c r="JFU6" s="1381"/>
      <c r="JFV6" s="1381"/>
      <c r="JFW6" s="1381"/>
      <c r="JFX6" s="1381"/>
      <c r="JFY6" s="1381"/>
      <c r="JFZ6" s="1381"/>
      <c r="JGA6" s="1381"/>
      <c r="JGB6" s="1381"/>
      <c r="JGC6" s="1381"/>
      <c r="JGD6" s="1381"/>
      <c r="JGE6" s="1381"/>
      <c r="JGF6" s="1381"/>
      <c r="JGG6" s="1381"/>
      <c r="JGH6" s="1381"/>
      <c r="JGI6" s="1382"/>
      <c r="JGJ6" s="1380"/>
      <c r="JGK6" s="1381"/>
      <c r="JGL6" s="1381"/>
      <c r="JGM6" s="1381"/>
      <c r="JGN6" s="1381"/>
      <c r="JGO6" s="1381"/>
      <c r="JGP6" s="1381"/>
      <c r="JGQ6" s="1381"/>
      <c r="JGR6" s="1381"/>
      <c r="JGS6" s="1381"/>
      <c r="JGT6" s="1381"/>
      <c r="JGU6" s="1381"/>
      <c r="JGV6" s="1381"/>
      <c r="JGW6" s="1381"/>
      <c r="JGX6" s="1381"/>
      <c r="JGY6" s="1382"/>
      <c r="JGZ6" s="1380"/>
      <c r="JHA6" s="1381"/>
      <c r="JHB6" s="1381"/>
      <c r="JHC6" s="1381"/>
      <c r="JHD6" s="1381"/>
      <c r="JHE6" s="1381"/>
      <c r="JHF6" s="1381"/>
      <c r="JHG6" s="1381"/>
      <c r="JHH6" s="1381"/>
      <c r="JHI6" s="1381"/>
      <c r="JHJ6" s="1381"/>
      <c r="JHK6" s="1381"/>
      <c r="JHL6" s="1381"/>
      <c r="JHM6" s="1381"/>
      <c r="JHN6" s="1381"/>
      <c r="JHO6" s="1382"/>
      <c r="JHP6" s="1380"/>
      <c r="JHQ6" s="1381"/>
      <c r="JHR6" s="1381"/>
      <c r="JHS6" s="1381"/>
      <c r="JHT6" s="1381"/>
      <c r="JHU6" s="1381"/>
      <c r="JHV6" s="1381"/>
      <c r="JHW6" s="1381"/>
      <c r="JHX6" s="1381"/>
      <c r="JHY6" s="1381"/>
      <c r="JHZ6" s="1381"/>
      <c r="JIA6" s="1381"/>
      <c r="JIB6" s="1381"/>
      <c r="JIC6" s="1381"/>
      <c r="JID6" s="1381"/>
      <c r="JIE6" s="1382"/>
      <c r="JIF6" s="1380"/>
      <c r="JIG6" s="1381"/>
      <c r="JIH6" s="1381"/>
      <c r="JII6" s="1381"/>
      <c r="JIJ6" s="1381"/>
      <c r="JIK6" s="1381"/>
      <c r="JIL6" s="1381"/>
      <c r="JIM6" s="1381"/>
      <c r="JIN6" s="1381"/>
      <c r="JIO6" s="1381"/>
      <c r="JIP6" s="1381"/>
      <c r="JIQ6" s="1381"/>
      <c r="JIR6" s="1381"/>
      <c r="JIS6" s="1381"/>
      <c r="JIT6" s="1381"/>
      <c r="JIU6" s="1382"/>
      <c r="JIV6" s="1380"/>
      <c r="JIW6" s="1381"/>
      <c r="JIX6" s="1381"/>
      <c r="JIY6" s="1381"/>
      <c r="JIZ6" s="1381"/>
      <c r="JJA6" s="1381"/>
      <c r="JJB6" s="1381"/>
      <c r="JJC6" s="1381"/>
      <c r="JJD6" s="1381"/>
      <c r="JJE6" s="1381"/>
      <c r="JJF6" s="1381"/>
      <c r="JJG6" s="1381"/>
      <c r="JJH6" s="1381"/>
      <c r="JJI6" s="1381"/>
      <c r="JJJ6" s="1381"/>
      <c r="JJK6" s="1382"/>
      <c r="JJL6" s="1380"/>
      <c r="JJM6" s="1381"/>
      <c r="JJN6" s="1381"/>
      <c r="JJO6" s="1381"/>
      <c r="JJP6" s="1381"/>
      <c r="JJQ6" s="1381"/>
      <c r="JJR6" s="1381"/>
      <c r="JJS6" s="1381"/>
      <c r="JJT6" s="1381"/>
      <c r="JJU6" s="1381"/>
      <c r="JJV6" s="1381"/>
      <c r="JJW6" s="1381"/>
      <c r="JJX6" s="1381"/>
      <c r="JJY6" s="1381"/>
      <c r="JJZ6" s="1381"/>
      <c r="JKA6" s="1382"/>
      <c r="JKB6" s="1380"/>
      <c r="JKC6" s="1381"/>
      <c r="JKD6" s="1381"/>
      <c r="JKE6" s="1381"/>
      <c r="JKF6" s="1381"/>
      <c r="JKG6" s="1381"/>
      <c r="JKH6" s="1381"/>
      <c r="JKI6" s="1381"/>
      <c r="JKJ6" s="1381"/>
      <c r="JKK6" s="1381"/>
      <c r="JKL6" s="1381"/>
      <c r="JKM6" s="1381"/>
      <c r="JKN6" s="1381"/>
      <c r="JKO6" s="1381"/>
      <c r="JKP6" s="1381"/>
      <c r="JKQ6" s="1382"/>
      <c r="JKR6" s="1380"/>
      <c r="JKS6" s="1381"/>
      <c r="JKT6" s="1381"/>
      <c r="JKU6" s="1381"/>
      <c r="JKV6" s="1381"/>
      <c r="JKW6" s="1381"/>
      <c r="JKX6" s="1381"/>
      <c r="JKY6" s="1381"/>
      <c r="JKZ6" s="1381"/>
      <c r="JLA6" s="1381"/>
      <c r="JLB6" s="1381"/>
      <c r="JLC6" s="1381"/>
      <c r="JLD6" s="1381"/>
      <c r="JLE6" s="1381"/>
      <c r="JLF6" s="1381"/>
      <c r="JLG6" s="1382"/>
      <c r="JLH6" s="1380"/>
      <c r="JLI6" s="1381"/>
      <c r="JLJ6" s="1381"/>
      <c r="JLK6" s="1381"/>
      <c r="JLL6" s="1381"/>
      <c r="JLM6" s="1381"/>
      <c r="JLN6" s="1381"/>
      <c r="JLO6" s="1381"/>
      <c r="JLP6" s="1381"/>
      <c r="JLQ6" s="1381"/>
      <c r="JLR6" s="1381"/>
      <c r="JLS6" s="1381"/>
      <c r="JLT6" s="1381"/>
      <c r="JLU6" s="1381"/>
      <c r="JLV6" s="1381"/>
      <c r="JLW6" s="1382"/>
      <c r="JLX6" s="1380"/>
      <c r="JLY6" s="1381"/>
      <c r="JLZ6" s="1381"/>
      <c r="JMA6" s="1381"/>
      <c r="JMB6" s="1381"/>
      <c r="JMC6" s="1381"/>
      <c r="JMD6" s="1381"/>
      <c r="JME6" s="1381"/>
      <c r="JMF6" s="1381"/>
      <c r="JMG6" s="1381"/>
      <c r="JMH6" s="1381"/>
      <c r="JMI6" s="1381"/>
      <c r="JMJ6" s="1381"/>
      <c r="JMK6" s="1381"/>
      <c r="JML6" s="1381"/>
      <c r="JMM6" s="1382"/>
      <c r="JMN6" s="1380"/>
      <c r="JMO6" s="1381"/>
      <c r="JMP6" s="1381"/>
      <c r="JMQ6" s="1381"/>
      <c r="JMR6" s="1381"/>
      <c r="JMS6" s="1381"/>
      <c r="JMT6" s="1381"/>
      <c r="JMU6" s="1381"/>
      <c r="JMV6" s="1381"/>
      <c r="JMW6" s="1381"/>
      <c r="JMX6" s="1381"/>
      <c r="JMY6" s="1381"/>
      <c r="JMZ6" s="1381"/>
      <c r="JNA6" s="1381"/>
      <c r="JNB6" s="1381"/>
      <c r="JNC6" s="1382"/>
      <c r="JND6" s="1380"/>
      <c r="JNE6" s="1381"/>
      <c r="JNF6" s="1381"/>
      <c r="JNG6" s="1381"/>
      <c r="JNH6" s="1381"/>
      <c r="JNI6" s="1381"/>
      <c r="JNJ6" s="1381"/>
      <c r="JNK6" s="1381"/>
      <c r="JNL6" s="1381"/>
      <c r="JNM6" s="1381"/>
      <c r="JNN6" s="1381"/>
      <c r="JNO6" s="1381"/>
      <c r="JNP6" s="1381"/>
      <c r="JNQ6" s="1381"/>
      <c r="JNR6" s="1381"/>
      <c r="JNS6" s="1382"/>
      <c r="JNT6" s="1380"/>
      <c r="JNU6" s="1381"/>
      <c r="JNV6" s="1381"/>
      <c r="JNW6" s="1381"/>
      <c r="JNX6" s="1381"/>
      <c r="JNY6" s="1381"/>
      <c r="JNZ6" s="1381"/>
      <c r="JOA6" s="1381"/>
      <c r="JOB6" s="1381"/>
      <c r="JOC6" s="1381"/>
      <c r="JOD6" s="1381"/>
      <c r="JOE6" s="1381"/>
      <c r="JOF6" s="1381"/>
      <c r="JOG6" s="1381"/>
      <c r="JOH6" s="1381"/>
      <c r="JOI6" s="1382"/>
      <c r="JOJ6" s="1380"/>
      <c r="JOK6" s="1381"/>
      <c r="JOL6" s="1381"/>
      <c r="JOM6" s="1381"/>
      <c r="JON6" s="1381"/>
      <c r="JOO6" s="1381"/>
      <c r="JOP6" s="1381"/>
      <c r="JOQ6" s="1381"/>
      <c r="JOR6" s="1381"/>
      <c r="JOS6" s="1381"/>
      <c r="JOT6" s="1381"/>
      <c r="JOU6" s="1381"/>
      <c r="JOV6" s="1381"/>
      <c r="JOW6" s="1381"/>
      <c r="JOX6" s="1381"/>
      <c r="JOY6" s="1382"/>
      <c r="JOZ6" s="1380"/>
      <c r="JPA6" s="1381"/>
      <c r="JPB6" s="1381"/>
      <c r="JPC6" s="1381"/>
      <c r="JPD6" s="1381"/>
      <c r="JPE6" s="1381"/>
      <c r="JPF6" s="1381"/>
      <c r="JPG6" s="1381"/>
      <c r="JPH6" s="1381"/>
      <c r="JPI6" s="1381"/>
      <c r="JPJ6" s="1381"/>
      <c r="JPK6" s="1381"/>
      <c r="JPL6" s="1381"/>
      <c r="JPM6" s="1381"/>
      <c r="JPN6" s="1381"/>
      <c r="JPO6" s="1382"/>
      <c r="JPP6" s="1380"/>
      <c r="JPQ6" s="1381"/>
      <c r="JPR6" s="1381"/>
      <c r="JPS6" s="1381"/>
      <c r="JPT6" s="1381"/>
      <c r="JPU6" s="1381"/>
      <c r="JPV6" s="1381"/>
      <c r="JPW6" s="1381"/>
      <c r="JPX6" s="1381"/>
      <c r="JPY6" s="1381"/>
      <c r="JPZ6" s="1381"/>
      <c r="JQA6" s="1381"/>
      <c r="JQB6" s="1381"/>
      <c r="JQC6" s="1381"/>
      <c r="JQD6" s="1381"/>
      <c r="JQE6" s="1382"/>
      <c r="JQF6" s="1380"/>
      <c r="JQG6" s="1381"/>
      <c r="JQH6" s="1381"/>
      <c r="JQI6" s="1381"/>
      <c r="JQJ6" s="1381"/>
      <c r="JQK6" s="1381"/>
      <c r="JQL6" s="1381"/>
      <c r="JQM6" s="1381"/>
      <c r="JQN6" s="1381"/>
      <c r="JQO6" s="1381"/>
      <c r="JQP6" s="1381"/>
      <c r="JQQ6" s="1381"/>
      <c r="JQR6" s="1381"/>
      <c r="JQS6" s="1381"/>
      <c r="JQT6" s="1381"/>
      <c r="JQU6" s="1382"/>
      <c r="JQV6" s="1380"/>
      <c r="JQW6" s="1381"/>
      <c r="JQX6" s="1381"/>
      <c r="JQY6" s="1381"/>
      <c r="JQZ6" s="1381"/>
      <c r="JRA6" s="1381"/>
      <c r="JRB6" s="1381"/>
      <c r="JRC6" s="1381"/>
      <c r="JRD6" s="1381"/>
      <c r="JRE6" s="1381"/>
      <c r="JRF6" s="1381"/>
      <c r="JRG6" s="1381"/>
      <c r="JRH6" s="1381"/>
      <c r="JRI6" s="1381"/>
      <c r="JRJ6" s="1381"/>
      <c r="JRK6" s="1382"/>
      <c r="JRL6" s="1380"/>
      <c r="JRM6" s="1381"/>
      <c r="JRN6" s="1381"/>
      <c r="JRO6" s="1381"/>
      <c r="JRP6" s="1381"/>
      <c r="JRQ6" s="1381"/>
      <c r="JRR6" s="1381"/>
      <c r="JRS6" s="1381"/>
      <c r="JRT6" s="1381"/>
      <c r="JRU6" s="1381"/>
      <c r="JRV6" s="1381"/>
      <c r="JRW6" s="1381"/>
      <c r="JRX6" s="1381"/>
      <c r="JRY6" s="1381"/>
      <c r="JRZ6" s="1381"/>
      <c r="JSA6" s="1382"/>
      <c r="JSB6" s="1380"/>
      <c r="JSC6" s="1381"/>
      <c r="JSD6" s="1381"/>
      <c r="JSE6" s="1381"/>
      <c r="JSF6" s="1381"/>
      <c r="JSG6" s="1381"/>
      <c r="JSH6" s="1381"/>
      <c r="JSI6" s="1381"/>
      <c r="JSJ6" s="1381"/>
      <c r="JSK6" s="1381"/>
      <c r="JSL6" s="1381"/>
      <c r="JSM6" s="1381"/>
      <c r="JSN6" s="1381"/>
      <c r="JSO6" s="1381"/>
      <c r="JSP6" s="1381"/>
      <c r="JSQ6" s="1382"/>
      <c r="JSR6" s="1380"/>
      <c r="JSS6" s="1381"/>
      <c r="JST6" s="1381"/>
      <c r="JSU6" s="1381"/>
      <c r="JSV6" s="1381"/>
      <c r="JSW6" s="1381"/>
      <c r="JSX6" s="1381"/>
      <c r="JSY6" s="1381"/>
      <c r="JSZ6" s="1381"/>
      <c r="JTA6" s="1381"/>
      <c r="JTB6" s="1381"/>
      <c r="JTC6" s="1381"/>
      <c r="JTD6" s="1381"/>
      <c r="JTE6" s="1381"/>
      <c r="JTF6" s="1381"/>
      <c r="JTG6" s="1382"/>
      <c r="JTH6" s="1380"/>
      <c r="JTI6" s="1381"/>
      <c r="JTJ6" s="1381"/>
      <c r="JTK6" s="1381"/>
      <c r="JTL6" s="1381"/>
      <c r="JTM6" s="1381"/>
      <c r="JTN6" s="1381"/>
      <c r="JTO6" s="1381"/>
      <c r="JTP6" s="1381"/>
      <c r="JTQ6" s="1381"/>
      <c r="JTR6" s="1381"/>
      <c r="JTS6" s="1381"/>
      <c r="JTT6" s="1381"/>
      <c r="JTU6" s="1381"/>
      <c r="JTV6" s="1381"/>
      <c r="JTW6" s="1382"/>
      <c r="JTX6" s="1380"/>
      <c r="JTY6" s="1381"/>
      <c r="JTZ6" s="1381"/>
      <c r="JUA6" s="1381"/>
      <c r="JUB6" s="1381"/>
      <c r="JUC6" s="1381"/>
      <c r="JUD6" s="1381"/>
      <c r="JUE6" s="1381"/>
      <c r="JUF6" s="1381"/>
      <c r="JUG6" s="1381"/>
      <c r="JUH6" s="1381"/>
      <c r="JUI6" s="1381"/>
      <c r="JUJ6" s="1381"/>
      <c r="JUK6" s="1381"/>
      <c r="JUL6" s="1381"/>
      <c r="JUM6" s="1382"/>
      <c r="JUN6" s="1380"/>
      <c r="JUO6" s="1381"/>
      <c r="JUP6" s="1381"/>
      <c r="JUQ6" s="1381"/>
      <c r="JUR6" s="1381"/>
      <c r="JUS6" s="1381"/>
      <c r="JUT6" s="1381"/>
      <c r="JUU6" s="1381"/>
      <c r="JUV6" s="1381"/>
      <c r="JUW6" s="1381"/>
      <c r="JUX6" s="1381"/>
      <c r="JUY6" s="1381"/>
      <c r="JUZ6" s="1381"/>
      <c r="JVA6" s="1381"/>
      <c r="JVB6" s="1381"/>
      <c r="JVC6" s="1382"/>
      <c r="JVD6" s="1380"/>
      <c r="JVE6" s="1381"/>
      <c r="JVF6" s="1381"/>
      <c r="JVG6" s="1381"/>
      <c r="JVH6" s="1381"/>
      <c r="JVI6" s="1381"/>
      <c r="JVJ6" s="1381"/>
      <c r="JVK6" s="1381"/>
      <c r="JVL6" s="1381"/>
      <c r="JVM6" s="1381"/>
      <c r="JVN6" s="1381"/>
      <c r="JVO6" s="1381"/>
      <c r="JVP6" s="1381"/>
      <c r="JVQ6" s="1381"/>
      <c r="JVR6" s="1381"/>
      <c r="JVS6" s="1382"/>
      <c r="JVT6" s="1380"/>
      <c r="JVU6" s="1381"/>
      <c r="JVV6" s="1381"/>
      <c r="JVW6" s="1381"/>
      <c r="JVX6" s="1381"/>
      <c r="JVY6" s="1381"/>
      <c r="JVZ6" s="1381"/>
      <c r="JWA6" s="1381"/>
      <c r="JWB6" s="1381"/>
      <c r="JWC6" s="1381"/>
      <c r="JWD6" s="1381"/>
      <c r="JWE6" s="1381"/>
      <c r="JWF6" s="1381"/>
      <c r="JWG6" s="1381"/>
      <c r="JWH6" s="1381"/>
      <c r="JWI6" s="1382"/>
      <c r="JWJ6" s="1380"/>
      <c r="JWK6" s="1381"/>
      <c r="JWL6" s="1381"/>
      <c r="JWM6" s="1381"/>
      <c r="JWN6" s="1381"/>
      <c r="JWO6" s="1381"/>
      <c r="JWP6" s="1381"/>
      <c r="JWQ6" s="1381"/>
      <c r="JWR6" s="1381"/>
      <c r="JWS6" s="1381"/>
      <c r="JWT6" s="1381"/>
      <c r="JWU6" s="1381"/>
      <c r="JWV6" s="1381"/>
      <c r="JWW6" s="1381"/>
      <c r="JWX6" s="1381"/>
      <c r="JWY6" s="1382"/>
      <c r="JWZ6" s="1380"/>
      <c r="JXA6" s="1381"/>
      <c r="JXB6" s="1381"/>
      <c r="JXC6" s="1381"/>
      <c r="JXD6" s="1381"/>
      <c r="JXE6" s="1381"/>
      <c r="JXF6" s="1381"/>
      <c r="JXG6" s="1381"/>
      <c r="JXH6" s="1381"/>
      <c r="JXI6" s="1381"/>
      <c r="JXJ6" s="1381"/>
      <c r="JXK6" s="1381"/>
      <c r="JXL6" s="1381"/>
      <c r="JXM6" s="1381"/>
      <c r="JXN6" s="1381"/>
      <c r="JXO6" s="1382"/>
      <c r="JXP6" s="1380"/>
      <c r="JXQ6" s="1381"/>
      <c r="JXR6" s="1381"/>
      <c r="JXS6" s="1381"/>
      <c r="JXT6" s="1381"/>
      <c r="JXU6" s="1381"/>
      <c r="JXV6" s="1381"/>
      <c r="JXW6" s="1381"/>
      <c r="JXX6" s="1381"/>
      <c r="JXY6" s="1381"/>
      <c r="JXZ6" s="1381"/>
      <c r="JYA6" s="1381"/>
      <c r="JYB6" s="1381"/>
      <c r="JYC6" s="1381"/>
      <c r="JYD6" s="1381"/>
      <c r="JYE6" s="1382"/>
      <c r="JYF6" s="1380"/>
      <c r="JYG6" s="1381"/>
      <c r="JYH6" s="1381"/>
      <c r="JYI6" s="1381"/>
      <c r="JYJ6" s="1381"/>
      <c r="JYK6" s="1381"/>
      <c r="JYL6" s="1381"/>
      <c r="JYM6" s="1381"/>
      <c r="JYN6" s="1381"/>
      <c r="JYO6" s="1381"/>
      <c r="JYP6" s="1381"/>
      <c r="JYQ6" s="1381"/>
      <c r="JYR6" s="1381"/>
      <c r="JYS6" s="1381"/>
      <c r="JYT6" s="1381"/>
      <c r="JYU6" s="1382"/>
      <c r="JYV6" s="1380"/>
      <c r="JYW6" s="1381"/>
      <c r="JYX6" s="1381"/>
      <c r="JYY6" s="1381"/>
      <c r="JYZ6" s="1381"/>
      <c r="JZA6" s="1381"/>
      <c r="JZB6" s="1381"/>
      <c r="JZC6" s="1381"/>
      <c r="JZD6" s="1381"/>
      <c r="JZE6" s="1381"/>
      <c r="JZF6" s="1381"/>
      <c r="JZG6" s="1381"/>
      <c r="JZH6" s="1381"/>
      <c r="JZI6" s="1381"/>
      <c r="JZJ6" s="1381"/>
      <c r="JZK6" s="1382"/>
      <c r="JZL6" s="1380"/>
      <c r="JZM6" s="1381"/>
      <c r="JZN6" s="1381"/>
      <c r="JZO6" s="1381"/>
      <c r="JZP6" s="1381"/>
      <c r="JZQ6" s="1381"/>
      <c r="JZR6" s="1381"/>
      <c r="JZS6" s="1381"/>
      <c r="JZT6" s="1381"/>
      <c r="JZU6" s="1381"/>
      <c r="JZV6" s="1381"/>
      <c r="JZW6" s="1381"/>
      <c r="JZX6" s="1381"/>
      <c r="JZY6" s="1381"/>
      <c r="JZZ6" s="1381"/>
      <c r="KAA6" s="1382"/>
      <c r="KAB6" s="1380"/>
      <c r="KAC6" s="1381"/>
      <c r="KAD6" s="1381"/>
      <c r="KAE6" s="1381"/>
      <c r="KAF6" s="1381"/>
      <c r="KAG6" s="1381"/>
      <c r="KAH6" s="1381"/>
      <c r="KAI6" s="1381"/>
      <c r="KAJ6" s="1381"/>
      <c r="KAK6" s="1381"/>
      <c r="KAL6" s="1381"/>
      <c r="KAM6" s="1381"/>
      <c r="KAN6" s="1381"/>
      <c r="KAO6" s="1381"/>
      <c r="KAP6" s="1381"/>
      <c r="KAQ6" s="1382"/>
      <c r="KAR6" s="1380"/>
      <c r="KAS6" s="1381"/>
      <c r="KAT6" s="1381"/>
      <c r="KAU6" s="1381"/>
      <c r="KAV6" s="1381"/>
      <c r="KAW6" s="1381"/>
      <c r="KAX6" s="1381"/>
      <c r="KAY6" s="1381"/>
      <c r="KAZ6" s="1381"/>
      <c r="KBA6" s="1381"/>
      <c r="KBB6" s="1381"/>
      <c r="KBC6" s="1381"/>
      <c r="KBD6" s="1381"/>
      <c r="KBE6" s="1381"/>
      <c r="KBF6" s="1381"/>
      <c r="KBG6" s="1382"/>
      <c r="KBH6" s="1380"/>
      <c r="KBI6" s="1381"/>
      <c r="KBJ6" s="1381"/>
      <c r="KBK6" s="1381"/>
      <c r="KBL6" s="1381"/>
      <c r="KBM6" s="1381"/>
      <c r="KBN6" s="1381"/>
      <c r="KBO6" s="1381"/>
      <c r="KBP6" s="1381"/>
      <c r="KBQ6" s="1381"/>
      <c r="KBR6" s="1381"/>
      <c r="KBS6" s="1381"/>
      <c r="KBT6" s="1381"/>
      <c r="KBU6" s="1381"/>
      <c r="KBV6" s="1381"/>
      <c r="KBW6" s="1382"/>
      <c r="KBX6" s="1380"/>
      <c r="KBY6" s="1381"/>
      <c r="KBZ6" s="1381"/>
      <c r="KCA6" s="1381"/>
      <c r="KCB6" s="1381"/>
      <c r="KCC6" s="1381"/>
      <c r="KCD6" s="1381"/>
      <c r="KCE6" s="1381"/>
      <c r="KCF6" s="1381"/>
      <c r="KCG6" s="1381"/>
      <c r="KCH6" s="1381"/>
      <c r="KCI6" s="1381"/>
      <c r="KCJ6" s="1381"/>
      <c r="KCK6" s="1381"/>
      <c r="KCL6" s="1381"/>
      <c r="KCM6" s="1382"/>
      <c r="KCN6" s="1380"/>
      <c r="KCO6" s="1381"/>
      <c r="KCP6" s="1381"/>
      <c r="KCQ6" s="1381"/>
      <c r="KCR6" s="1381"/>
      <c r="KCS6" s="1381"/>
      <c r="KCT6" s="1381"/>
      <c r="KCU6" s="1381"/>
      <c r="KCV6" s="1381"/>
      <c r="KCW6" s="1381"/>
      <c r="KCX6" s="1381"/>
      <c r="KCY6" s="1381"/>
      <c r="KCZ6" s="1381"/>
      <c r="KDA6" s="1381"/>
      <c r="KDB6" s="1381"/>
      <c r="KDC6" s="1382"/>
      <c r="KDD6" s="1380"/>
      <c r="KDE6" s="1381"/>
      <c r="KDF6" s="1381"/>
      <c r="KDG6" s="1381"/>
      <c r="KDH6" s="1381"/>
      <c r="KDI6" s="1381"/>
      <c r="KDJ6" s="1381"/>
      <c r="KDK6" s="1381"/>
      <c r="KDL6" s="1381"/>
      <c r="KDM6" s="1381"/>
      <c r="KDN6" s="1381"/>
      <c r="KDO6" s="1381"/>
      <c r="KDP6" s="1381"/>
      <c r="KDQ6" s="1381"/>
      <c r="KDR6" s="1381"/>
      <c r="KDS6" s="1382"/>
      <c r="KDT6" s="1380"/>
      <c r="KDU6" s="1381"/>
      <c r="KDV6" s="1381"/>
      <c r="KDW6" s="1381"/>
      <c r="KDX6" s="1381"/>
      <c r="KDY6" s="1381"/>
      <c r="KDZ6" s="1381"/>
      <c r="KEA6" s="1381"/>
      <c r="KEB6" s="1381"/>
      <c r="KEC6" s="1381"/>
      <c r="KED6" s="1381"/>
      <c r="KEE6" s="1381"/>
      <c r="KEF6" s="1381"/>
      <c r="KEG6" s="1381"/>
      <c r="KEH6" s="1381"/>
      <c r="KEI6" s="1382"/>
      <c r="KEJ6" s="1380"/>
      <c r="KEK6" s="1381"/>
      <c r="KEL6" s="1381"/>
      <c r="KEM6" s="1381"/>
      <c r="KEN6" s="1381"/>
      <c r="KEO6" s="1381"/>
      <c r="KEP6" s="1381"/>
      <c r="KEQ6" s="1381"/>
      <c r="KER6" s="1381"/>
      <c r="KES6" s="1381"/>
      <c r="KET6" s="1381"/>
      <c r="KEU6" s="1381"/>
      <c r="KEV6" s="1381"/>
      <c r="KEW6" s="1381"/>
      <c r="KEX6" s="1381"/>
      <c r="KEY6" s="1382"/>
      <c r="KEZ6" s="1380"/>
      <c r="KFA6" s="1381"/>
      <c r="KFB6" s="1381"/>
      <c r="KFC6" s="1381"/>
      <c r="KFD6" s="1381"/>
      <c r="KFE6" s="1381"/>
      <c r="KFF6" s="1381"/>
      <c r="KFG6" s="1381"/>
      <c r="KFH6" s="1381"/>
      <c r="KFI6" s="1381"/>
      <c r="KFJ6" s="1381"/>
      <c r="KFK6" s="1381"/>
      <c r="KFL6" s="1381"/>
      <c r="KFM6" s="1381"/>
      <c r="KFN6" s="1381"/>
      <c r="KFO6" s="1382"/>
      <c r="KFP6" s="1380"/>
      <c r="KFQ6" s="1381"/>
      <c r="KFR6" s="1381"/>
      <c r="KFS6" s="1381"/>
      <c r="KFT6" s="1381"/>
      <c r="KFU6" s="1381"/>
      <c r="KFV6" s="1381"/>
      <c r="KFW6" s="1381"/>
      <c r="KFX6" s="1381"/>
      <c r="KFY6" s="1381"/>
      <c r="KFZ6" s="1381"/>
      <c r="KGA6" s="1381"/>
      <c r="KGB6" s="1381"/>
      <c r="KGC6" s="1381"/>
      <c r="KGD6" s="1381"/>
      <c r="KGE6" s="1382"/>
      <c r="KGF6" s="1380"/>
      <c r="KGG6" s="1381"/>
      <c r="KGH6" s="1381"/>
      <c r="KGI6" s="1381"/>
      <c r="KGJ6" s="1381"/>
      <c r="KGK6" s="1381"/>
      <c r="KGL6" s="1381"/>
      <c r="KGM6" s="1381"/>
      <c r="KGN6" s="1381"/>
      <c r="KGO6" s="1381"/>
      <c r="KGP6" s="1381"/>
      <c r="KGQ6" s="1381"/>
      <c r="KGR6" s="1381"/>
      <c r="KGS6" s="1381"/>
      <c r="KGT6" s="1381"/>
      <c r="KGU6" s="1382"/>
      <c r="KGV6" s="1380"/>
      <c r="KGW6" s="1381"/>
      <c r="KGX6" s="1381"/>
      <c r="KGY6" s="1381"/>
      <c r="KGZ6" s="1381"/>
      <c r="KHA6" s="1381"/>
      <c r="KHB6" s="1381"/>
      <c r="KHC6" s="1381"/>
      <c r="KHD6" s="1381"/>
      <c r="KHE6" s="1381"/>
      <c r="KHF6" s="1381"/>
      <c r="KHG6" s="1381"/>
      <c r="KHH6" s="1381"/>
      <c r="KHI6" s="1381"/>
      <c r="KHJ6" s="1381"/>
      <c r="KHK6" s="1382"/>
      <c r="KHL6" s="1380"/>
      <c r="KHM6" s="1381"/>
      <c r="KHN6" s="1381"/>
      <c r="KHO6" s="1381"/>
      <c r="KHP6" s="1381"/>
      <c r="KHQ6" s="1381"/>
      <c r="KHR6" s="1381"/>
      <c r="KHS6" s="1381"/>
      <c r="KHT6" s="1381"/>
      <c r="KHU6" s="1381"/>
      <c r="KHV6" s="1381"/>
      <c r="KHW6" s="1381"/>
      <c r="KHX6" s="1381"/>
      <c r="KHY6" s="1381"/>
      <c r="KHZ6" s="1381"/>
      <c r="KIA6" s="1382"/>
      <c r="KIB6" s="1380"/>
      <c r="KIC6" s="1381"/>
      <c r="KID6" s="1381"/>
      <c r="KIE6" s="1381"/>
      <c r="KIF6" s="1381"/>
      <c r="KIG6" s="1381"/>
      <c r="KIH6" s="1381"/>
      <c r="KII6" s="1381"/>
      <c r="KIJ6" s="1381"/>
      <c r="KIK6" s="1381"/>
      <c r="KIL6" s="1381"/>
      <c r="KIM6" s="1381"/>
      <c r="KIN6" s="1381"/>
      <c r="KIO6" s="1381"/>
      <c r="KIP6" s="1381"/>
      <c r="KIQ6" s="1382"/>
      <c r="KIR6" s="1380"/>
      <c r="KIS6" s="1381"/>
      <c r="KIT6" s="1381"/>
      <c r="KIU6" s="1381"/>
      <c r="KIV6" s="1381"/>
      <c r="KIW6" s="1381"/>
      <c r="KIX6" s="1381"/>
      <c r="KIY6" s="1381"/>
      <c r="KIZ6" s="1381"/>
      <c r="KJA6" s="1381"/>
      <c r="KJB6" s="1381"/>
      <c r="KJC6" s="1381"/>
      <c r="KJD6" s="1381"/>
      <c r="KJE6" s="1381"/>
      <c r="KJF6" s="1381"/>
      <c r="KJG6" s="1382"/>
      <c r="KJH6" s="1380"/>
      <c r="KJI6" s="1381"/>
      <c r="KJJ6" s="1381"/>
      <c r="KJK6" s="1381"/>
      <c r="KJL6" s="1381"/>
      <c r="KJM6" s="1381"/>
      <c r="KJN6" s="1381"/>
      <c r="KJO6" s="1381"/>
      <c r="KJP6" s="1381"/>
      <c r="KJQ6" s="1381"/>
      <c r="KJR6" s="1381"/>
      <c r="KJS6" s="1381"/>
      <c r="KJT6" s="1381"/>
      <c r="KJU6" s="1381"/>
      <c r="KJV6" s="1381"/>
      <c r="KJW6" s="1382"/>
      <c r="KJX6" s="1380"/>
      <c r="KJY6" s="1381"/>
      <c r="KJZ6" s="1381"/>
      <c r="KKA6" s="1381"/>
      <c r="KKB6" s="1381"/>
      <c r="KKC6" s="1381"/>
      <c r="KKD6" s="1381"/>
      <c r="KKE6" s="1381"/>
      <c r="KKF6" s="1381"/>
      <c r="KKG6" s="1381"/>
      <c r="KKH6" s="1381"/>
      <c r="KKI6" s="1381"/>
      <c r="KKJ6" s="1381"/>
      <c r="KKK6" s="1381"/>
      <c r="KKL6" s="1381"/>
      <c r="KKM6" s="1382"/>
      <c r="KKN6" s="1380"/>
      <c r="KKO6" s="1381"/>
      <c r="KKP6" s="1381"/>
      <c r="KKQ6" s="1381"/>
      <c r="KKR6" s="1381"/>
      <c r="KKS6" s="1381"/>
      <c r="KKT6" s="1381"/>
      <c r="KKU6" s="1381"/>
      <c r="KKV6" s="1381"/>
      <c r="KKW6" s="1381"/>
      <c r="KKX6" s="1381"/>
      <c r="KKY6" s="1381"/>
      <c r="KKZ6" s="1381"/>
      <c r="KLA6" s="1381"/>
      <c r="KLB6" s="1381"/>
      <c r="KLC6" s="1382"/>
      <c r="KLD6" s="1380"/>
      <c r="KLE6" s="1381"/>
      <c r="KLF6" s="1381"/>
      <c r="KLG6" s="1381"/>
      <c r="KLH6" s="1381"/>
      <c r="KLI6" s="1381"/>
      <c r="KLJ6" s="1381"/>
      <c r="KLK6" s="1381"/>
      <c r="KLL6" s="1381"/>
      <c r="KLM6" s="1381"/>
      <c r="KLN6" s="1381"/>
      <c r="KLO6" s="1381"/>
      <c r="KLP6" s="1381"/>
      <c r="KLQ6" s="1381"/>
      <c r="KLR6" s="1381"/>
      <c r="KLS6" s="1382"/>
      <c r="KLT6" s="1380"/>
      <c r="KLU6" s="1381"/>
      <c r="KLV6" s="1381"/>
      <c r="KLW6" s="1381"/>
      <c r="KLX6" s="1381"/>
      <c r="KLY6" s="1381"/>
      <c r="KLZ6" s="1381"/>
      <c r="KMA6" s="1381"/>
      <c r="KMB6" s="1381"/>
      <c r="KMC6" s="1381"/>
      <c r="KMD6" s="1381"/>
      <c r="KME6" s="1381"/>
      <c r="KMF6" s="1381"/>
      <c r="KMG6" s="1381"/>
      <c r="KMH6" s="1381"/>
      <c r="KMI6" s="1382"/>
      <c r="KMJ6" s="1380"/>
      <c r="KMK6" s="1381"/>
      <c r="KML6" s="1381"/>
      <c r="KMM6" s="1381"/>
      <c r="KMN6" s="1381"/>
      <c r="KMO6" s="1381"/>
      <c r="KMP6" s="1381"/>
      <c r="KMQ6" s="1381"/>
      <c r="KMR6" s="1381"/>
      <c r="KMS6" s="1381"/>
      <c r="KMT6" s="1381"/>
      <c r="KMU6" s="1381"/>
      <c r="KMV6" s="1381"/>
      <c r="KMW6" s="1381"/>
      <c r="KMX6" s="1381"/>
      <c r="KMY6" s="1382"/>
      <c r="KMZ6" s="1380"/>
      <c r="KNA6" s="1381"/>
      <c r="KNB6" s="1381"/>
      <c r="KNC6" s="1381"/>
      <c r="KND6" s="1381"/>
      <c r="KNE6" s="1381"/>
      <c r="KNF6" s="1381"/>
      <c r="KNG6" s="1381"/>
      <c r="KNH6" s="1381"/>
      <c r="KNI6" s="1381"/>
      <c r="KNJ6" s="1381"/>
      <c r="KNK6" s="1381"/>
      <c r="KNL6" s="1381"/>
      <c r="KNM6" s="1381"/>
      <c r="KNN6" s="1381"/>
      <c r="KNO6" s="1382"/>
      <c r="KNP6" s="1380"/>
      <c r="KNQ6" s="1381"/>
      <c r="KNR6" s="1381"/>
      <c r="KNS6" s="1381"/>
      <c r="KNT6" s="1381"/>
      <c r="KNU6" s="1381"/>
      <c r="KNV6" s="1381"/>
      <c r="KNW6" s="1381"/>
      <c r="KNX6" s="1381"/>
      <c r="KNY6" s="1381"/>
      <c r="KNZ6" s="1381"/>
      <c r="KOA6" s="1381"/>
      <c r="KOB6" s="1381"/>
      <c r="KOC6" s="1381"/>
      <c r="KOD6" s="1381"/>
      <c r="KOE6" s="1382"/>
      <c r="KOF6" s="1380"/>
      <c r="KOG6" s="1381"/>
      <c r="KOH6" s="1381"/>
      <c r="KOI6" s="1381"/>
      <c r="KOJ6" s="1381"/>
      <c r="KOK6" s="1381"/>
      <c r="KOL6" s="1381"/>
      <c r="KOM6" s="1381"/>
      <c r="KON6" s="1381"/>
      <c r="KOO6" s="1381"/>
      <c r="KOP6" s="1381"/>
      <c r="KOQ6" s="1381"/>
      <c r="KOR6" s="1381"/>
      <c r="KOS6" s="1381"/>
      <c r="KOT6" s="1381"/>
      <c r="KOU6" s="1382"/>
      <c r="KOV6" s="1380"/>
      <c r="KOW6" s="1381"/>
      <c r="KOX6" s="1381"/>
      <c r="KOY6" s="1381"/>
      <c r="KOZ6" s="1381"/>
      <c r="KPA6" s="1381"/>
      <c r="KPB6" s="1381"/>
      <c r="KPC6" s="1381"/>
      <c r="KPD6" s="1381"/>
      <c r="KPE6" s="1381"/>
      <c r="KPF6" s="1381"/>
      <c r="KPG6" s="1381"/>
      <c r="KPH6" s="1381"/>
      <c r="KPI6" s="1381"/>
      <c r="KPJ6" s="1381"/>
      <c r="KPK6" s="1382"/>
      <c r="KPL6" s="1380"/>
      <c r="KPM6" s="1381"/>
      <c r="KPN6" s="1381"/>
      <c r="KPO6" s="1381"/>
      <c r="KPP6" s="1381"/>
      <c r="KPQ6" s="1381"/>
      <c r="KPR6" s="1381"/>
      <c r="KPS6" s="1381"/>
      <c r="KPT6" s="1381"/>
      <c r="KPU6" s="1381"/>
      <c r="KPV6" s="1381"/>
      <c r="KPW6" s="1381"/>
      <c r="KPX6" s="1381"/>
      <c r="KPY6" s="1381"/>
      <c r="KPZ6" s="1381"/>
      <c r="KQA6" s="1382"/>
      <c r="KQB6" s="1380"/>
      <c r="KQC6" s="1381"/>
      <c r="KQD6" s="1381"/>
      <c r="KQE6" s="1381"/>
      <c r="KQF6" s="1381"/>
      <c r="KQG6" s="1381"/>
      <c r="KQH6" s="1381"/>
      <c r="KQI6" s="1381"/>
      <c r="KQJ6" s="1381"/>
      <c r="KQK6" s="1381"/>
      <c r="KQL6" s="1381"/>
      <c r="KQM6" s="1381"/>
      <c r="KQN6" s="1381"/>
      <c r="KQO6" s="1381"/>
      <c r="KQP6" s="1381"/>
      <c r="KQQ6" s="1382"/>
      <c r="KQR6" s="1380"/>
      <c r="KQS6" s="1381"/>
      <c r="KQT6" s="1381"/>
      <c r="KQU6" s="1381"/>
      <c r="KQV6" s="1381"/>
      <c r="KQW6" s="1381"/>
      <c r="KQX6" s="1381"/>
      <c r="KQY6" s="1381"/>
      <c r="KQZ6" s="1381"/>
      <c r="KRA6" s="1381"/>
      <c r="KRB6" s="1381"/>
      <c r="KRC6" s="1381"/>
      <c r="KRD6" s="1381"/>
      <c r="KRE6" s="1381"/>
      <c r="KRF6" s="1381"/>
      <c r="KRG6" s="1382"/>
      <c r="KRH6" s="1380"/>
      <c r="KRI6" s="1381"/>
      <c r="KRJ6" s="1381"/>
      <c r="KRK6" s="1381"/>
      <c r="KRL6" s="1381"/>
      <c r="KRM6" s="1381"/>
      <c r="KRN6" s="1381"/>
      <c r="KRO6" s="1381"/>
      <c r="KRP6" s="1381"/>
      <c r="KRQ6" s="1381"/>
      <c r="KRR6" s="1381"/>
      <c r="KRS6" s="1381"/>
      <c r="KRT6" s="1381"/>
      <c r="KRU6" s="1381"/>
      <c r="KRV6" s="1381"/>
      <c r="KRW6" s="1382"/>
      <c r="KRX6" s="1380"/>
      <c r="KRY6" s="1381"/>
      <c r="KRZ6" s="1381"/>
      <c r="KSA6" s="1381"/>
      <c r="KSB6" s="1381"/>
      <c r="KSC6" s="1381"/>
      <c r="KSD6" s="1381"/>
      <c r="KSE6" s="1381"/>
      <c r="KSF6" s="1381"/>
      <c r="KSG6" s="1381"/>
      <c r="KSH6" s="1381"/>
      <c r="KSI6" s="1381"/>
      <c r="KSJ6" s="1381"/>
      <c r="KSK6" s="1381"/>
      <c r="KSL6" s="1381"/>
      <c r="KSM6" s="1382"/>
      <c r="KSN6" s="1380"/>
      <c r="KSO6" s="1381"/>
      <c r="KSP6" s="1381"/>
      <c r="KSQ6" s="1381"/>
      <c r="KSR6" s="1381"/>
      <c r="KSS6" s="1381"/>
      <c r="KST6" s="1381"/>
      <c r="KSU6" s="1381"/>
      <c r="KSV6" s="1381"/>
      <c r="KSW6" s="1381"/>
      <c r="KSX6" s="1381"/>
      <c r="KSY6" s="1381"/>
      <c r="KSZ6" s="1381"/>
      <c r="KTA6" s="1381"/>
      <c r="KTB6" s="1381"/>
      <c r="KTC6" s="1382"/>
      <c r="KTD6" s="1380"/>
      <c r="KTE6" s="1381"/>
      <c r="KTF6" s="1381"/>
      <c r="KTG6" s="1381"/>
      <c r="KTH6" s="1381"/>
      <c r="KTI6" s="1381"/>
      <c r="KTJ6" s="1381"/>
      <c r="KTK6" s="1381"/>
      <c r="KTL6" s="1381"/>
      <c r="KTM6" s="1381"/>
      <c r="KTN6" s="1381"/>
      <c r="KTO6" s="1381"/>
      <c r="KTP6" s="1381"/>
      <c r="KTQ6" s="1381"/>
      <c r="KTR6" s="1381"/>
      <c r="KTS6" s="1382"/>
      <c r="KTT6" s="1380"/>
      <c r="KTU6" s="1381"/>
      <c r="KTV6" s="1381"/>
      <c r="KTW6" s="1381"/>
      <c r="KTX6" s="1381"/>
      <c r="KTY6" s="1381"/>
      <c r="KTZ6" s="1381"/>
      <c r="KUA6" s="1381"/>
      <c r="KUB6" s="1381"/>
      <c r="KUC6" s="1381"/>
      <c r="KUD6" s="1381"/>
      <c r="KUE6" s="1381"/>
      <c r="KUF6" s="1381"/>
      <c r="KUG6" s="1381"/>
      <c r="KUH6" s="1381"/>
      <c r="KUI6" s="1382"/>
      <c r="KUJ6" s="1380"/>
      <c r="KUK6" s="1381"/>
      <c r="KUL6" s="1381"/>
      <c r="KUM6" s="1381"/>
      <c r="KUN6" s="1381"/>
      <c r="KUO6" s="1381"/>
      <c r="KUP6" s="1381"/>
      <c r="KUQ6" s="1381"/>
      <c r="KUR6" s="1381"/>
      <c r="KUS6" s="1381"/>
      <c r="KUT6" s="1381"/>
      <c r="KUU6" s="1381"/>
      <c r="KUV6" s="1381"/>
      <c r="KUW6" s="1381"/>
      <c r="KUX6" s="1381"/>
      <c r="KUY6" s="1382"/>
      <c r="KUZ6" s="1380"/>
      <c r="KVA6" s="1381"/>
      <c r="KVB6" s="1381"/>
      <c r="KVC6" s="1381"/>
      <c r="KVD6" s="1381"/>
      <c r="KVE6" s="1381"/>
      <c r="KVF6" s="1381"/>
      <c r="KVG6" s="1381"/>
      <c r="KVH6" s="1381"/>
      <c r="KVI6" s="1381"/>
      <c r="KVJ6" s="1381"/>
      <c r="KVK6" s="1381"/>
      <c r="KVL6" s="1381"/>
      <c r="KVM6" s="1381"/>
      <c r="KVN6" s="1381"/>
      <c r="KVO6" s="1382"/>
      <c r="KVP6" s="1380"/>
      <c r="KVQ6" s="1381"/>
      <c r="KVR6" s="1381"/>
      <c r="KVS6" s="1381"/>
      <c r="KVT6" s="1381"/>
      <c r="KVU6" s="1381"/>
      <c r="KVV6" s="1381"/>
      <c r="KVW6" s="1381"/>
      <c r="KVX6" s="1381"/>
      <c r="KVY6" s="1381"/>
      <c r="KVZ6" s="1381"/>
      <c r="KWA6" s="1381"/>
      <c r="KWB6" s="1381"/>
      <c r="KWC6" s="1381"/>
      <c r="KWD6" s="1381"/>
      <c r="KWE6" s="1382"/>
      <c r="KWF6" s="1380"/>
      <c r="KWG6" s="1381"/>
      <c r="KWH6" s="1381"/>
      <c r="KWI6" s="1381"/>
      <c r="KWJ6" s="1381"/>
      <c r="KWK6" s="1381"/>
      <c r="KWL6" s="1381"/>
      <c r="KWM6" s="1381"/>
      <c r="KWN6" s="1381"/>
      <c r="KWO6" s="1381"/>
      <c r="KWP6" s="1381"/>
      <c r="KWQ6" s="1381"/>
      <c r="KWR6" s="1381"/>
      <c r="KWS6" s="1381"/>
      <c r="KWT6" s="1381"/>
      <c r="KWU6" s="1382"/>
      <c r="KWV6" s="1380"/>
      <c r="KWW6" s="1381"/>
      <c r="KWX6" s="1381"/>
      <c r="KWY6" s="1381"/>
      <c r="KWZ6" s="1381"/>
      <c r="KXA6" s="1381"/>
      <c r="KXB6" s="1381"/>
      <c r="KXC6" s="1381"/>
      <c r="KXD6" s="1381"/>
      <c r="KXE6" s="1381"/>
      <c r="KXF6" s="1381"/>
      <c r="KXG6" s="1381"/>
      <c r="KXH6" s="1381"/>
      <c r="KXI6" s="1381"/>
      <c r="KXJ6" s="1381"/>
      <c r="KXK6" s="1382"/>
      <c r="KXL6" s="1380"/>
      <c r="KXM6" s="1381"/>
      <c r="KXN6" s="1381"/>
      <c r="KXO6" s="1381"/>
      <c r="KXP6" s="1381"/>
      <c r="KXQ6" s="1381"/>
      <c r="KXR6" s="1381"/>
      <c r="KXS6" s="1381"/>
      <c r="KXT6" s="1381"/>
      <c r="KXU6" s="1381"/>
      <c r="KXV6" s="1381"/>
      <c r="KXW6" s="1381"/>
      <c r="KXX6" s="1381"/>
      <c r="KXY6" s="1381"/>
      <c r="KXZ6" s="1381"/>
      <c r="KYA6" s="1382"/>
      <c r="KYB6" s="1380"/>
      <c r="KYC6" s="1381"/>
      <c r="KYD6" s="1381"/>
      <c r="KYE6" s="1381"/>
      <c r="KYF6" s="1381"/>
      <c r="KYG6" s="1381"/>
      <c r="KYH6" s="1381"/>
      <c r="KYI6" s="1381"/>
      <c r="KYJ6" s="1381"/>
      <c r="KYK6" s="1381"/>
      <c r="KYL6" s="1381"/>
      <c r="KYM6" s="1381"/>
      <c r="KYN6" s="1381"/>
      <c r="KYO6" s="1381"/>
      <c r="KYP6" s="1381"/>
      <c r="KYQ6" s="1382"/>
      <c r="KYR6" s="1380"/>
      <c r="KYS6" s="1381"/>
      <c r="KYT6" s="1381"/>
      <c r="KYU6" s="1381"/>
      <c r="KYV6" s="1381"/>
      <c r="KYW6" s="1381"/>
      <c r="KYX6" s="1381"/>
      <c r="KYY6" s="1381"/>
      <c r="KYZ6" s="1381"/>
      <c r="KZA6" s="1381"/>
      <c r="KZB6" s="1381"/>
      <c r="KZC6" s="1381"/>
      <c r="KZD6" s="1381"/>
      <c r="KZE6" s="1381"/>
      <c r="KZF6" s="1381"/>
      <c r="KZG6" s="1382"/>
      <c r="KZH6" s="1380"/>
      <c r="KZI6" s="1381"/>
      <c r="KZJ6" s="1381"/>
      <c r="KZK6" s="1381"/>
      <c r="KZL6" s="1381"/>
      <c r="KZM6" s="1381"/>
      <c r="KZN6" s="1381"/>
      <c r="KZO6" s="1381"/>
      <c r="KZP6" s="1381"/>
      <c r="KZQ6" s="1381"/>
      <c r="KZR6" s="1381"/>
      <c r="KZS6" s="1381"/>
      <c r="KZT6" s="1381"/>
      <c r="KZU6" s="1381"/>
      <c r="KZV6" s="1381"/>
      <c r="KZW6" s="1382"/>
      <c r="KZX6" s="1380"/>
      <c r="KZY6" s="1381"/>
      <c r="KZZ6" s="1381"/>
      <c r="LAA6" s="1381"/>
      <c r="LAB6" s="1381"/>
      <c r="LAC6" s="1381"/>
      <c r="LAD6" s="1381"/>
      <c r="LAE6" s="1381"/>
      <c r="LAF6" s="1381"/>
      <c r="LAG6" s="1381"/>
      <c r="LAH6" s="1381"/>
      <c r="LAI6" s="1381"/>
      <c r="LAJ6" s="1381"/>
      <c r="LAK6" s="1381"/>
      <c r="LAL6" s="1381"/>
      <c r="LAM6" s="1382"/>
      <c r="LAN6" s="1380"/>
      <c r="LAO6" s="1381"/>
      <c r="LAP6" s="1381"/>
      <c r="LAQ6" s="1381"/>
      <c r="LAR6" s="1381"/>
      <c r="LAS6" s="1381"/>
      <c r="LAT6" s="1381"/>
      <c r="LAU6" s="1381"/>
      <c r="LAV6" s="1381"/>
      <c r="LAW6" s="1381"/>
      <c r="LAX6" s="1381"/>
      <c r="LAY6" s="1381"/>
      <c r="LAZ6" s="1381"/>
      <c r="LBA6" s="1381"/>
      <c r="LBB6" s="1381"/>
      <c r="LBC6" s="1382"/>
      <c r="LBD6" s="1380"/>
      <c r="LBE6" s="1381"/>
      <c r="LBF6" s="1381"/>
      <c r="LBG6" s="1381"/>
      <c r="LBH6" s="1381"/>
      <c r="LBI6" s="1381"/>
      <c r="LBJ6" s="1381"/>
      <c r="LBK6" s="1381"/>
      <c r="LBL6" s="1381"/>
      <c r="LBM6" s="1381"/>
      <c r="LBN6" s="1381"/>
      <c r="LBO6" s="1381"/>
      <c r="LBP6" s="1381"/>
      <c r="LBQ6" s="1381"/>
      <c r="LBR6" s="1381"/>
      <c r="LBS6" s="1382"/>
      <c r="LBT6" s="1380"/>
      <c r="LBU6" s="1381"/>
      <c r="LBV6" s="1381"/>
      <c r="LBW6" s="1381"/>
      <c r="LBX6" s="1381"/>
      <c r="LBY6" s="1381"/>
      <c r="LBZ6" s="1381"/>
      <c r="LCA6" s="1381"/>
      <c r="LCB6" s="1381"/>
      <c r="LCC6" s="1381"/>
      <c r="LCD6" s="1381"/>
      <c r="LCE6" s="1381"/>
      <c r="LCF6" s="1381"/>
      <c r="LCG6" s="1381"/>
      <c r="LCH6" s="1381"/>
      <c r="LCI6" s="1382"/>
      <c r="LCJ6" s="1380"/>
      <c r="LCK6" s="1381"/>
      <c r="LCL6" s="1381"/>
      <c r="LCM6" s="1381"/>
      <c r="LCN6" s="1381"/>
      <c r="LCO6" s="1381"/>
      <c r="LCP6" s="1381"/>
      <c r="LCQ6" s="1381"/>
      <c r="LCR6" s="1381"/>
      <c r="LCS6" s="1381"/>
      <c r="LCT6" s="1381"/>
      <c r="LCU6" s="1381"/>
      <c r="LCV6" s="1381"/>
      <c r="LCW6" s="1381"/>
      <c r="LCX6" s="1381"/>
      <c r="LCY6" s="1382"/>
      <c r="LCZ6" s="1380"/>
      <c r="LDA6" s="1381"/>
      <c r="LDB6" s="1381"/>
      <c r="LDC6" s="1381"/>
      <c r="LDD6" s="1381"/>
      <c r="LDE6" s="1381"/>
      <c r="LDF6" s="1381"/>
      <c r="LDG6" s="1381"/>
      <c r="LDH6" s="1381"/>
      <c r="LDI6" s="1381"/>
      <c r="LDJ6" s="1381"/>
      <c r="LDK6" s="1381"/>
      <c r="LDL6" s="1381"/>
      <c r="LDM6" s="1381"/>
      <c r="LDN6" s="1381"/>
      <c r="LDO6" s="1382"/>
      <c r="LDP6" s="1380"/>
      <c r="LDQ6" s="1381"/>
      <c r="LDR6" s="1381"/>
      <c r="LDS6" s="1381"/>
      <c r="LDT6" s="1381"/>
      <c r="LDU6" s="1381"/>
      <c r="LDV6" s="1381"/>
      <c r="LDW6" s="1381"/>
      <c r="LDX6" s="1381"/>
      <c r="LDY6" s="1381"/>
      <c r="LDZ6" s="1381"/>
      <c r="LEA6" s="1381"/>
      <c r="LEB6" s="1381"/>
      <c r="LEC6" s="1381"/>
      <c r="LED6" s="1381"/>
      <c r="LEE6" s="1382"/>
      <c r="LEF6" s="1380"/>
      <c r="LEG6" s="1381"/>
      <c r="LEH6" s="1381"/>
      <c r="LEI6" s="1381"/>
      <c r="LEJ6" s="1381"/>
      <c r="LEK6" s="1381"/>
      <c r="LEL6" s="1381"/>
      <c r="LEM6" s="1381"/>
      <c r="LEN6" s="1381"/>
      <c r="LEO6" s="1381"/>
      <c r="LEP6" s="1381"/>
      <c r="LEQ6" s="1381"/>
      <c r="LER6" s="1381"/>
      <c r="LES6" s="1381"/>
      <c r="LET6" s="1381"/>
      <c r="LEU6" s="1382"/>
      <c r="LEV6" s="1380"/>
      <c r="LEW6" s="1381"/>
      <c r="LEX6" s="1381"/>
      <c r="LEY6" s="1381"/>
      <c r="LEZ6" s="1381"/>
      <c r="LFA6" s="1381"/>
      <c r="LFB6" s="1381"/>
      <c r="LFC6" s="1381"/>
      <c r="LFD6" s="1381"/>
      <c r="LFE6" s="1381"/>
      <c r="LFF6" s="1381"/>
      <c r="LFG6" s="1381"/>
      <c r="LFH6" s="1381"/>
      <c r="LFI6" s="1381"/>
      <c r="LFJ6" s="1381"/>
      <c r="LFK6" s="1382"/>
      <c r="LFL6" s="1380"/>
      <c r="LFM6" s="1381"/>
      <c r="LFN6" s="1381"/>
      <c r="LFO6" s="1381"/>
      <c r="LFP6" s="1381"/>
      <c r="LFQ6" s="1381"/>
      <c r="LFR6" s="1381"/>
      <c r="LFS6" s="1381"/>
      <c r="LFT6" s="1381"/>
      <c r="LFU6" s="1381"/>
      <c r="LFV6" s="1381"/>
      <c r="LFW6" s="1381"/>
      <c r="LFX6" s="1381"/>
      <c r="LFY6" s="1381"/>
      <c r="LFZ6" s="1381"/>
      <c r="LGA6" s="1382"/>
      <c r="LGB6" s="1380"/>
      <c r="LGC6" s="1381"/>
      <c r="LGD6" s="1381"/>
      <c r="LGE6" s="1381"/>
      <c r="LGF6" s="1381"/>
      <c r="LGG6" s="1381"/>
      <c r="LGH6" s="1381"/>
      <c r="LGI6" s="1381"/>
      <c r="LGJ6" s="1381"/>
      <c r="LGK6" s="1381"/>
      <c r="LGL6" s="1381"/>
      <c r="LGM6" s="1381"/>
      <c r="LGN6" s="1381"/>
      <c r="LGO6" s="1381"/>
      <c r="LGP6" s="1381"/>
      <c r="LGQ6" s="1382"/>
      <c r="LGR6" s="1380"/>
      <c r="LGS6" s="1381"/>
      <c r="LGT6" s="1381"/>
      <c r="LGU6" s="1381"/>
      <c r="LGV6" s="1381"/>
      <c r="LGW6" s="1381"/>
      <c r="LGX6" s="1381"/>
      <c r="LGY6" s="1381"/>
      <c r="LGZ6" s="1381"/>
      <c r="LHA6" s="1381"/>
      <c r="LHB6" s="1381"/>
      <c r="LHC6" s="1381"/>
      <c r="LHD6" s="1381"/>
      <c r="LHE6" s="1381"/>
      <c r="LHF6" s="1381"/>
      <c r="LHG6" s="1382"/>
      <c r="LHH6" s="1380"/>
      <c r="LHI6" s="1381"/>
      <c r="LHJ6" s="1381"/>
      <c r="LHK6" s="1381"/>
      <c r="LHL6" s="1381"/>
      <c r="LHM6" s="1381"/>
      <c r="LHN6" s="1381"/>
      <c r="LHO6" s="1381"/>
      <c r="LHP6" s="1381"/>
      <c r="LHQ6" s="1381"/>
      <c r="LHR6" s="1381"/>
      <c r="LHS6" s="1381"/>
      <c r="LHT6" s="1381"/>
      <c r="LHU6" s="1381"/>
      <c r="LHV6" s="1381"/>
      <c r="LHW6" s="1382"/>
      <c r="LHX6" s="1380"/>
      <c r="LHY6" s="1381"/>
      <c r="LHZ6" s="1381"/>
      <c r="LIA6" s="1381"/>
      <c r="LIB6" s="1381"/>
      <c r="LIC6" s="1381"/>
      <c r="LID6" s="1381"/>
      <c r="LIE6" s="1381"/>
      <c r="LIF6" s="1381"/>
      <c r="LIG6" s="1381"/>
      <c r="LIH6" s="1381"/>
      <c r="LII6" s="1381"/>
      <c r="LIJ6" s="1381"/>
      <c r="LIK6" s="1381"/>
      <c r="LIL6" s="1381"/>
      <c r="LIM6" s="1382"/>
      <c r="LIN6" s="1380"/>
      <c r="LIO6" s="1381"/>
      <c r="LIP6" s="1381"/>
      <c r="LIQ6" s="1381"/>
      <c r="LIR6" s="1381"/>
      <c r="LIS6" s="1381"/>
      <c r="LIT6" s="1381"/>
      <c r="LIU6" s="1381"/>
      <c r="LIV6" s="1381"/>
      <c r="LIW6" s="1381"/>
      <c r="LIX6" s="1381"/>
      <c r="LIY6" s="1381"/>
      <c r="LIZ6" s="1381"/>
      <c r="LJA6" s="1381"/>
      <c r="LJB6" s="1381"/>
      <c r="LJC6" s="1382"/>
      <c r="LJD6" s="1380"/>
      <c r="LJE6" s="1381"/>
      <c r="LJF6" s="1381"/>
      <c r="LJG6" s="1381"/>
      <c r="LJH6" s="1381"/>
      <c r="LJI6" s="1381"/>
      <c r="LJJ6" s="1381"/>
      <c r="LJK6" s="1381"/>
      <c r="LJL6" s="1381"/>
      <c r="LJM6" s="1381"/>
      <c r="LJN6" s="1381"/>
      <c r="LJO6" s="1381"/>
      <c r="LJP6" s="1381"/>
      <c r="LJQ6" s="1381"/>
      <c r="LJR6" s="1381"/>
      <c r="LJS6" s="1382"/>
      <c r="LJT6" s="1380"/>
      <c r="LJU6" s="1381"/>
      <c r="LJV6" s="1381"/>
      <c r="LJW6" s="1381"/>
      <c r="LJX6" s="1381"/>
      <c r="LJY6" s="1381"/>
      <c r="LJZ6" s="1381"/>
      <c r="LKA6" s="1381"/>
      <c r="LKB6" s="1381"/>
      <c r="LKC6" s="1381"/>
      <c r="LKD6" s="1381"/>
      <c r="LKE6" s="1381"/>
      <c r="LKF6" s="1381"/>
      <c r="LKG6" s="1381"/>
      <c r="LKH6" s="1381"/>
      <c r="LKI6" s="1382"/>
      <c r="LKJ6" s="1380"/>
      <c r="LKK6" s="1381"/>
      <c r="LKL6" s="1381"/>
      <c r="LKM6" s="1381"/>
      <c r="LKN6" s="1381"/>
      <c r="LKO6" s="1381"/>
      <c r="LKP6" s="1381"/>
      <c r="LKQ6" s="1381"/>
      <c r="LKR6" s="1381"/>
      <c r="LKS6" s="1381"/>
      <c r="LKT6" s="1381"/>
      <c r="LKU6" s="1381"/>
      <c r="LKV6" s="1381"/>
      <c r="LKW6" s="1381"/>
      <c r="LKX6" s="1381"/>
      <c r="LKY6" s="1382"/>
      <c r="LKZ6" s="1380"/>
      <c r="LLA6" s="1381"/>
      <c r="LLB6" s="1381"/>
      <c r="LLC6" s="1381"/>
      <c r="LLD6" s="1381"/>
      <c r="LLE6" s="1381"/>
      <c r="LLF6" s="1381"/>
      <c r="LLG6" s="1381"/>
      <c r="LLH6" s="1381"/>
      <c r="LLI6" s="1381"/>
      <c r="LLJ6" s="1381"/>
      <c r="LLK6" s="1381"/>
      <c r="LLL6" s="1381"/>
      <c r="LLM6" s="1381"/>
      <c r="LLN6" s="1381"/>
      <c r="LLO6" s="1382"/>
      <c r="LLP6" s="1380"/>
      <c r="LLQ6" s="1381"/>
      <c r="LLR6" s="1381"/>
      <c r="LLS6" s="1381"/>
      <c r="LLT6" s="1381"/>
      <c r="LLU6" s="1381"/>
      <c r="LLV6" s="1381"/>
      <c r="LLW6" s="1381"/>
      <c r="LLX6" s="1381"/>
      <c r="LLY6" s="1381"/>
      <c r="LLZ6" s="1381"/>
      <c r="LMA6" s="1381"/>
      <c r="LMB6" s="1381"/>
      <c r="LMC6" s="1381"/>
      <c r="LMD6" s="1381"/>
      <c r="LME6" s="1382"/>
      <c r="LMF6" s="1380"/>
      <c r="LMG6" s="1381"/>
      <c r="LMH6" s="1381"/>
      <c r="LMI6" s="1381"/>
      <c r="LMJ6" s="1381"/>
      <c r="LMK6" s="1381"/>
      <c r="LML6" s="1381"/>
      <c r="LMM6" s="1381"/>
      <c r="LMN6" s="1381"/>
      <c r="LMO6" s="1381"/>
      <c r="LMP6" s="1381"/>
      <c r="LMQ6" s="1381"/>
      <c r="LMR6" s="1381"/>
      <c r="LMS6" s="1381"/>
      <c r="LMT6" s="1381"/>
      <c r="LMU6" s="1382"/>
      <c r="LMV6" s="1380"/>
      <c r="LMW6" s="1381"/>
      <c r="LMX6" s="1381"/>
      <c r="LMY6" s="1381"/>
      <c r="LMZ6" s="1381"/>
      <c r="LNA6" s="1381"/>
      <c r="LNB6" s="1381"/>
      <c r="LNC6" s="1381"/>
      <c r="LND6" s="1381"/>
      <c r="LNE6" s="1381"/>
      <c r="LNF6" s="1381"/>
      <c r="LNG6" s="1381"/>
      <c r="LNH6" s="1381"/>
      <c r="LNI6" s="1381"/>
      <c r="LNJ6" s="1381"/>
      <c r="LNK6" s="1382"/>
      <c r="LNL6" s="1380"/>
      <c r="LNM6" s="1381"/>
      <c r="LNN6" s="1381"/>
      <c r="LNO6" s="1381"/>
      <c r="LNP6" s="1381"/>
      <c r="LNQ6" s="1381"/>
      <c r="LNR6" s="1381"/>
      <c r="LNS6" s="1381"/>
      <c r="LNT6" s="1381"/>
      <c r="LNU6" s="1381"/>
      <c r="LNV6" s="1381"/>
      <c r="LNW6" s="1381"/>
      <c r="LNX6" s="1381"/>
      <c r="LNY6" s="1381"/>
      <c r="LNZ6" s="1381"/>
      <c r="LOA6" s="1382"/>
      <c r="LOB6" s="1380"/>
      <c r="LOC6" s="1381"/>
      <c r="LOD6" s="1381"/>
      <c r="LOE6" s="1381"/>
      <c r="LOF6" s="1381"/>
      <c r="LOG6" s="1381"/>
      <c r="LOH6" s="1381"/>
      <c r="LOI6" s="1381"/>
      <c r="LOJ6" s="1381"/>
      <c r="LOK6" s="1381"/>
      <c r="LOL6" s="1381"/>
      <c r="LOM6" s="1381"/>
      <c r="LON6" s="1381"/>
      <c r="LOO6" s="1381"/>
      <c r="LOP6" s="1381"/>
      <c r="LOQ6" s="1382"/>
      <c r="LOR6" s="1380"/>
      <c r="LOS6" s="1381"/>
      <c r="LOT6" s="1381"/>
      <c r="LOU6" s="1381"/>
      <c r="LOV6" s="1381"/>
      <c r="LOW6" s="1381"/>
      <c r="LOX6" s="1381"/>
      <c r="LOY6" s="1381"/>
      <c r="LOZ6" s="1381"/>
      <c r="LPA6" s="1381"/>
      <c r="LPB6" s="1381"/>
      <c r="LPC6" s="1381"/>
      <c r="LPD6" s="1381"/>
      <c r="LPE6" s="1381"/>
      <c r="LPF6" s="1381"/>
      <c r="LPG6" s="1382"/>
      <c r="LPH6" s="1380"/>
      <c r="LPI6" s="1381"/>
      <c r="LPJ6" s="1381"/>
      <c r="LPK6" s="1381"/>
      <c r="LPL6" s="1381"/>
      <c r="LPM6" s="1381"/>
      <c r="LPN6" s="1381"/>
      <c r="LPO6" s="1381"/>
      <c r="LPP6" s="1381"/>
      <c r="LPQ6" s="1381"/>
      <c r="LPR6" s="1381"/>
      <c r="LPS6" s="1381"/>
      <c r="LPT6" s="1381"/>
      <c r="LPU6" s="1381"/>
      <c r="LPV6" s="1381"/>
      <c r="LPW6" s="1382"/>
      <c r="LPX6" s="1380"/>
      <c r="LPY6" s="1381"/>
      <c r="LPZ6" s="1381"/>
      <c r="LQA6" s="1381"/>
      <c r="LQB6" s="1381"/>
      <c r="LQC6" s="1381"/>
      <c r="LQD6" s="1381"/>
      <c r="LQE6" s="1381"/>
      <c r="LQF6" s="1381"/>
      <c r="LQG6" s="1381"/>
      <c r="LQH6" s="1381"/>
      <c r="LQI6" s="1381"/>
      <c r="LQJ6" s="1381"/>
      <c r="LQK6" s="1381"/>
      <c r="LQL6" s="1381"/>
      <c r="LQM6" s="1382"/>
      <c r="LQN6" s="1380"/>
      <c r="LQO6" s="1381"/>
      <c r="LQP6" s="1381"/>
      <c r="LQQ6" s="1381"/>
      <c r="LQR6" s="1381"/>
      <c r="LQS6" s="1381"/>
      <c r="LQT6" s="1381"/>
      <c r="LQU6" s="1381"/>
      <c r="LQV6" s="1381"/>
      <c r="LQW6" s="1381"/>
      <c r="LQX6" s="1381"/>
      <c r="LQY6" s="1381"/>
      <c r="LQZ6" s="1381"/>
      <c r="LRA6" s="1381"/>
      <c r="LRB6" s="1381"/>
      <c r="LRC6" s="1382"/>
      <c r="LRD6" s="1380"/>
      <c r="LRE6" s="1381"/>
      <c r="LRF6" s="1381"/>
      <c r="LRG6" s="1381"/>
      <c r="LRH6" s="1381"/>
      <c r="LRI6" s="1381"/>
      <c r="LRJ6" s="1381"/>
      <c r="LRK6" s="1381"/>
      <c r="LRL6" s="1381"/>
      <c r="LRM6" s="1381"/>
      <c r="LRN6" s="1381"/>
      <c r="LRO6" s="1381"/>
      <c r="LRP6" s="1381"/>
      <c r="LRQ6" s="1381"/>
      <c r="LRR6" s="1381"/>
      <c r="LRS6" s="1382"/>
      <c r="LRT6" s="1380"/>
      <c r="LRU6" s="1381"/>
      <c r="LRV6" s="1381"/>
      <c r="LRW6" s="1381"/>
      <c r="LRX6" s="1381"/>
      <c r="LRY6" s="1381"/>
      <c r="LRZ6" s="1381"/>
      <c r="LSA6" s="1381"/>
      <c r="LSB6" s="1381"/>
      <c r="LSC6" s="1381"/>
      <c r="LSD6" s="1381"/>
      <c r="LSE6" s="1381"/>
      <c r="LSF6" s="1381"/>
      <c r="LSG6" s="1381"/>
      <c r="LSH6" s="1381"/>
      <c r="LSI6" s="1382"/>
      <c r="LSJ6" s="1380"/>
      <c r="LSK6" s="1381"/>
      <c r="LSL6" s="1381"/>
      <c r="LSM6" s="1381"/>
      <c r="LSN6" s="1381"/>
      <c r="LSO6" s="1381"/>
      <c r="LSP6" s="1381"/>
      <c r="LSQ6" s="1381"/>
      <c r="LSR6" s="1381"/>
      <c r="LSS6" s="1381"/>
      <c r="LST6" s="1381"/>
      <c r="LSU6" s="1381"/>
      <c r="LSV6" s="1381"/>
      <c r="LSW6" s="1381"/>
      <c r="LSX6" s="1381"/>
      <c r="LSY6" s="1382"/>
      <c r="LSZ6" s="1380"/>
      <c r="LTA6" s="1381"/>
      <c r="LTB6" s="1381"/>
      <c r="LTC6" s="1381"/>
      <c r="LTD6" s="1381"/>
      <c r="LTE6" s="1381"/>
      <c r="LTF6" s="1381"/>
      <c r="LTG6" s="1381"/>
      <c r="LTH6" s="1381"/>
      <c r="LTI6" s="1381"/>
      <c r="LTJ6" s="1381"/>
      <c r="LTK6" s="1381"/>
      <c r="LTL6" s="1381"/>
      <c r="LTM6" s="1381"/>
      <c r="LTN6" s="1381"/>
      <c r="LTO6" s="1382"/>
      <c r="LTP6" s="1380"/>
      <c r="LTQ6" s="1381"/>
      <c r="LTR6" s="1381"/>
      <c r="LTS6" s="1381"/>
      <c r="LTT6" s="1381"/>
      <c r="LTU6" s="1381"/>
      <c r="LTV6" s="1381"/>
      <c r="LTW6" s="1381"/>
      <c r="LTX6" s="1381"/>
      <c r="LTY6" s="1381"/>
      <c r="LTZ6" s="1381"/>
      <c r="LUA6" s="1381"/>
      <c r="LUB6" s="1381"/>
      <c r="LUC6" s="1381"/>
      <c r="LUD6" s="1381"/>
      <c r="LUE6" s="1382"/>
      <c r="LUF6" s="1380"/>
      <c r="LUG6" s="1381"/>
      <c r="LUH6" s="1381"/>
      <c r="LUI6" s="1381"/>
      <c r="LUJ6" s="1381"/>
      <c r="LUK6" s="1381"/>
      <c r="LUL6" s="1381"/>
      <c r="LUM6" s="1381"/>
      <c r="LUN6" s="1381"/>
      <c r="LUO6" s="1381"/>
      <c r="LUP6" s="1381"/>
      <c r="LUQ6" s="1381"/>
      <c r="LUR6" s="1381"/>
      <c r="LUS6" s="1381"/>
      <c r="LUT6" s="1381"/>
      <c r="LUU6" s="1382"/>
      <c r="LUV6" s="1380"/>
      <c r="LUW6" s="1381"/>
      <c r="LUX6" s="1381"/>
      <c r="LUY6" s="1381"/>
      <c r="LUZ6" s="1381"/>
      <c r="LVA6" s="1381"/>
      <c r="LVB6" s="1381"/>
      <c r="LVC6" s="1381"/>
      <c r="LVD6" s="1381"/>
      <c r="LVE6" s="1381"/>
      <c r="LVF6" s="1381"/>
      <c r="LVG6" s="1381"/>
      <c r="LVH6" s="1381"/>
      <c r="LVI6" s="1381"/>
      <c r="LVJ6" s="1381"/>
      <c r="LVK6" s="1382"/>
      <c r="LVL6" s="1380"/>
      <c r="LVM6" s="1381"/>
      <c r="LVN6" s="1381"/>
      <c r="LVO6" s="1381"/>
      <c r="LVP6" s="1381"/>
      <c r="LVQ6" s="1381"/>
      <c r="LVR6" s="1381"/>
      <c r="LVS6" s="1381"/>
      <c r="LVT6" s="1381"/>
      <c r="LVU6" s="1381"/>
      <c r="LVV6" s="1381"/>
      <c r="LVW6" s="1381"/>
      <c r="LVX6" s="1381"/>
      <c r="LVY6" s="1381"/>
      <c r="LVZ6" s="1381"/>
      <c r="LWA6" s="1382"/>
      <c r="LWB6" s="1380"/>
      <c r="LWC6" s="1381"/>
      <c r="LWD6" s="1381"/>
      <c r="LWE6" s="1381"/>
      <c r="LWF6" s="1381"/>
      <c r="LWG6" s="1381"/>
      <c r="LWH6" s="1381"/>
      <c r="LWI6" s="1381"/>
      <c r="LWJ6" s="1381"/>
      <c r="LWK6" s="1381"/>
      <c r="LWL6" s="1381"/>
      <c r="LWM6" s="1381"/>
      <c r="LWN6" s="1381"/>
      <c r="LWO6" s="1381"/>
      <c r="LWP6" s="1381"/>
      <c r="LWQ6" s="1382"/>
      <c r="LWR6" s="1380"/>
      <c r="LWS6" s="1381"/>
      <c r="LWT6" s="1381"/>
      <c r="LWU6" s="1381"/>
      <c r="LWV6" s="1381"/>
      <c r="LWW6" s="1381"/>
      <c r="LWX6" s="1381"/>
      <c r="LWY6" s="1381"/>
      <c r="LWZ6" s="1381"/>
      <c r="LXA6" s="1381"/>
      <c r="LXB6" s="1381"/>
      <c r="LXC6" s="1381"/>
      <c r="LXD6" s="1381"/>
      <c r="LXE6" s="1381"/>
      <c r="LXF6" s="1381"/>
      <c r="LXG6" s="1382"/>
      <c r="LXH6" s="1380"/>
      <c r="LXI6" s="1381"/>
      <c r="LXJ6" s="1381"/>
      <c r="LXK6" s="1381"/>
      <c r="LXL6" s="1381"/>
      <c r="LXM6" s="1381"/>
      <c r="LXN6" s="1381"/>
      <c r="LXO6" s="1381"/>
      <c r="LXP6" s="1381"/>
      <c r="LXQ6" s="1381"/>
      <c r="LXR6" s="1381"/>
      <c r="LXS6" s="1381"/>
      <c r="LXT6" s="1381"/>
      <c r="LXU6" s="1381"/>
      <c r="LXV6" s="1381"/>
      <c r="LXW6" s="1382"/>
      <c r="LXX6" s="1380"/>
      <c r="LXY6" s="1381"/>
      <c r="LXZ6" s="1381"/>
      <c r="LYA6" s="1381"/>
      <c r="LYB6" s="1381"/>
      <c r="LYC6" s="1381"/>
      <c r="LYD6" s="1381"/>
      <c r="LYE6" s="1381"/>
      <c r="LYF6" s="1381"/>
      <c r="LYG6" s="1381"/>
      <c r="LYH6" s="1381"/>
      <c r="LYI6" s="1381"/>
      <c r="LYJ6" s="1381"/>
      <c r="LYK6" s="1381"/>
      <c r="LYL6" s="1381"/>
      <c r="LYM6" s="1382"/>
      <c r="LYN6" s="1380"/>
      <c r="LYO6" s="1381"/>
      <c r="LYP6" s="1381"/>
      <c r="LYQ6" s="1381"/>
      <c r="LYR6" s="1381"/>
      <c r="LYS6" s="1381"/>
      <c r="LYT6" s="1381"/>
      <c r="LYU6" s="1381"/>
      <c r="LYV6" s="1381"/>
      <c r="LYW6" s="1381"/>
      <c r="LYX6" s="1381"/>
      <c r="LYY6" s="1381"/>
      <c r="LYZ6" s="1381"/>
      <c r="LZA6" s="1381"/>
      <c r="LZB6" s="1381"/>
      <c r="LZC6" s="1382"/>
      <c r="LZD6" s="1380"/>
      <c r="LZE6" s="1381"/>
      <c r="LZF6" s="1381"/>
      <c r="LZG6" s="1381"/>
      <c r="LZH6" s="1381"/>
      <c r="LZI6" s="1381"/>
      <c r="LZJ6" s="1381"/>
      <c r="LZK6" s="1381"/>
      <c r="LZL6" s="1381"/>
      <c r="LZM6" s="1381"/>
      <c r="LZN6" s="1381"/>
      <c r="LZO6" s="1381"/>
      <c r="LZP6" s="1381"/>
      <c r="LZQ6" s="1381"/>
      <c r="LZR6" s="1381"/>
      <c r="LZS6" s="1382"/>
      <c r="LZT6" s="1380"/>
      <c r="LZU6" s="1381"/>
      <c r="LZV6" s="1381"/>
      <c r="LZW6" s="1381"/>
      <c r="LZX6" s="1381"/>
      <c r="LZY6" s="1381"/>
      <c r="LZZ6" s="1381"/>
      <c r="MAA6" s="1381"/>
      <c r="MAB6" s="1381"/>
      <c r="MAC6" s="1381"/>
      <c r="MAD6" s="1381"/>
      <c r="MAE6" s="1381"/>
      <c r="MAF6" s="1381"/>
      <c r="MAG6" s="1381"/>
      <c r="MAH6" s="1381"/>
      <c r="MAI6" s="1382"/>
      <c r="MAJ6" s="1380"/>
      <c r="MAK6" s="1381"/>
      <c r="MAL6" s="1381"/>
      <c r="MAM6" s="1381"/>
      <c r="MAN6" s="1381"/>
      <c r="MAO6" s="1381"/>
      <c r="MAP6" s="1381"/>
      <c r="MAQ6" s="1381"/>
      <c r="MAR6" s="1381"/>
      <c r="MAS6" s="1381"/>
      <c r="MAT6" s="1381"/>
      <c r="MAU6" s="1381"/>
      <c r="MAV6" s="1381"/>
      <c r="MAW6" s="1381"/>
      <c r="MAX6" s="1381"/>
      <c r="MAY6" s="1382"/>
      <c r="MAZ6" s="1380"/>
      <c r="MBA6" s="1381"/>
      <c r="MBB6" s="1381"/>
      <c r="MBC6" s="1381"/>
      <c r="MBD6" s="1381"/>
      <c r="MBE6" s="1381"/>
      <c r="MBF6" s="1381"/>
      <c r="MBG6" s="1381"/>
      <c r="MBH6" s="1381"/>
      <c r="MBI6" s="1381"/>
      <c r="MBJ6" s="1381"/>
      <c r="MBK6" s="1381"/>
      <c r="MBL6" s="1381"/>
      <c r="MBM6" s="1381"/>
      <c r="MBN6" s="1381"/>
      <c r="MBO6" s="1382"/>
      <c r="MBP6" s="1380"/>
      <c r="MBQ6" s="1381"/>
      <c r="MBR6" s="1381"/>
      <c r="MBS6" s="1381"/>
      <c r="MBT6" s="1381"/>
      <c r="MBU6" s="1381"/>
      <c r="MBV6" s="1381"/>
      <c r="MBW6" s="1381"/>
      <c r="MBX6" s="1381"/>
      <c r="MBY6" s="1381"/>
      <c r="MBZ6" s="1381"/>
      <c r="MCA6" s="1381"/>
      <c r="MCB6" s="1381"/>
      <c r="MCC6" s="1381"/>
      <c r="MCD6" s="1381"/>
      <c r="MCE6" s="1382"/>
      <c r="MCF6" s="1380"/>
      <c r="MCG6" s="1381"/>
      <c r="MCH6" s="1381"/>
      <c r="MCI6" s="1381"/>
      <c r="MCJ6" s="1381"/>
      <c r="MCK6" s="1381"/>
      <c r="MCL6" s="1381"/>
      <c r="MCM6" s="1381"/>
      <c r="MCN6" s="1381"/>
      <c r="MCO6" s="1381"/>
      <c r="MCP6" s="1381"/>
      <c r="MCQ6" s="1381"/>
      <c r="MCR6" s="1381"/>
      <c r="MCS6" s="1381"/>
      <c r="MCT6" s="1381"/>
      <c r="MCU6" s="1382"/>
      <c r="MCV6" s="1380"/>
      <c r="MCW6" s="1381"/>
      <c r="MCX6" s="1381"/>
      <c r="MCY6" s="1381"/>
      <c r="MCZ6" s="1381"/>
      <c r="MDA6" s="1381"/>
      <c r="MDB6" s="1381"/>
      <c r="MDC6" s="1381"/>
      <c r="MDD6" s="1381"/>
      <c r="MDE6" s="1381"/>
      <c r="MDF6" s="1381"/>
      <c r="MDG6" s="1381"/>
      <c r="MDH6" s="1381"/>
      <c r="MDI6" s="1381"/>
      <c r="MDJ6" s="1381"/>
      <c r="MDK6" s="1382"/>
      <c r="MDL6" s="1380"/>
      <c r="MDM6" s="1381"/>
      <c r="MDN6" s="1381"/>
      <c r="MDO6" s="1381"/>
      <c r="MDP6" s="1381"/>
      <c r="MDQ6" s="1381"/>
      <c r="MDR6" s="1381"/>
      <c r="MDS6" s="1381"/>
      <c r="MDT6" s="1381"/>
      <c r="MDU6" s="1381"/>
      <c r="MDV6" s="1381"/>
      <c r="MDW6" s="1381"/>
      <c r="MDX6" s="1381"/>
      <c r="MDY6" s="1381"/>
      <c r="MDZ6" s="1381"/>
      <c r="MEA6" s="1382"/>
      <c r="MEB6" s="1380"/>
      <c r="MEC6" s="1381"/>
      <c r="MED6" s="1381"/>
      <c r="MEE6" s="1381"/>
      <c r="MEF6" s="1381"/>
      <c r="MEG6" s="1381"/>
      <c r="MEH6" s="1381"/>
      <c r="MEI6" s="1381"/>
      <c r="MEJ6" s="1381"/>
      <c r="MEK6" s="1381"/>
      <c r="MEL6" s="1381"/>
      <c r="MEM6" s="1381"/>
      <c r="MEN6" s="1381"/>
      <c r="MEO6" s="1381"/>
      <c r="MEP6" s="1381"/>
      <c r="MEQ6" s="1382"/>
      <c r="MER6" s="1380"/>
      <c r="MES6" s="1381"/>
      <c r="MET6" s="1381"/>
      <c r="MEU6" s="1381"/>
      <c r="MEV6" s="1381"/>
      <c r="MEW6" s="1381"/>
      <c r="MEX6" s="1381"/>
      <c r="MEY6" s="1381"/>
      <c r="MEZ6" s="1381"/>
      <c r="MFA6" s="1381"/>
      <c r="MFB6" s="1381"/>
      <c r="MFC6" s="1381"/>
      <c r="MFD6" s="1381"/>
      <c r="MFE6" s="1381"/>
      <c r="MFF6" s="1381"/>
      <c r="MFG6" s="1382"/>
      <c r="MFH6" s="1380"/>
      <c r="MFI6" s="1381"/>
      <c r="MFJ6" s="1381"/>
      <c r="MFK6" s="1381"/>
      <c r="MFL6" s="1381"/>
      <c r="MFM6" s="1381"/>
      <c r="MFN6" s="1381"/>
      <c r="MFO6" s="1381"/>
      <c r="MFP6" s="1381"/>
      <c r="MFQ6" s="1381"/>
      <c r="MFR6" s="1381"/>
      <c r="MFS6" s="1381"/>
      <c r="MFT6" s="1381"/>
      <c r="MFU6" s="1381"/>
      <c r="MFV6" s="1381"/>
      <c r="MFW6" s="1382"/>
      <c r="MFX6" s="1380"/>
      <c r="MFY6" s="1381"/>
      <c r="MFZ6" s="1381"/>
      <c r="MGA6" s="1381"/>
      <c r="MGB6" s="1381"/>
      <c r="MGC6" s="1381"/>
      <c r="MGD6" s="1381"/>
      <c r="MGE6" s="1381"/>
      <c r="MGF6" s="1381"/>
      <c r="MGG6" s="1381"/>
      <c r="MGH6" s="1381"/>
      <c r="MGI6" s="1381"/>
      <c r="MGJ6" s="1381"/>
      <c r="MGK6" s="1381"/>
      <c r="MGL6" s="1381"/>
      <c r="MGM6" s="1382"/>
      <c r="MGN6" s="1380"/>
      <c r="MGO6" s="1381"/>
      <c r="MGP6" s="1381"/>
      <c r="MGQ6" s="1381"/>
      <c r="MGR6" s="1381"/>
      <c r="MGS6" s="1381"/>
      <c r="MGT6" s="1381"/>
      <c r="MGU6" s="1381"/>
      <c r="MGV6" s="1381"/>
      <c r="MGW6" s="1381"/>
      <c r="MGX6" s="1381"/>
      <c r="MGY6" s="1381"/>
      <c r="MGZ6" s="1381"/>
      <c r="MHA6" s="1381"/>
      <c r="MHB6" s="1381"/>
      <c r="MHC6" s="1382"/>
      <c r="MHD6" s="1380"/>
      <c r="MHE6" s="1381"/>
      <c r="MHF6" s="1381"/>
      <c r="MHG6" s="1381"/>
      <c r="MHH6" s="1381"/>
      <c r="MHI6" s="1381"/>
      <c r="MHJ6" s="1381"/>
      <c r="MHK6" s="1381"/>
      <c r="MHL6" s="1381"/>
      <c r="MHM6" s="1381"/>
      <c r="MHN6" s="1381"/>
      <c r="MHO6" s="1381"/>
      <c r="MHP6" s="1381"/>
      <c r="MHQ6" s="1381"/>
      <c r="MHR6" s="1381"/>
      <c r="MHS6" s="1382"/>
      <c r="MHT6" s="1380"/>
      <c r="MHU6" s="1381"/>
      <c r="MHV6" s="1381"/>
      <c r="MHW6" s="1381"/>
      <c r="MHX6" s="1381"/>
      <c r="MHY6" s="1381"/>
      <c r="MHZ6" s="1381"/>
      <c r="MIA6" s="1381"/>
      <c r="MIB6" s="1381"/>
      <c r="MIC6" s="1381"/>
      <c r="MID6" s="1381"/>
      <c r="MIE6" s="1381"/>
      <c r="MIF6" s="1381"/>
      <c r="MIG6" s="1381"/>
      <c r="MIH6" s="1381"/>
      <c r="MII6" s="1382"/>
      <c r="MIJ6" s="1380"/>
      <c r="MIK6" s="1381"/>
      <c r="MIL6" s="1381"/>
      <c r="MIM6" s="1381"/>
      <c r="MIN6" s="1381"/>
      <c r="MIO6" s="1381"/>
      <c r="MIP6" s="1381"/>
      <c r="MIQ6" s="1381"/>
      <c r="MIR6" s="1381"/>
      <c r="MIS6" s="1381"/>
      <c r="MIT6" s="1381"/>
      <c r="MIU6" s="1381"/>
      <c r="MIV6" s="1381"/>
      <c r="MIW6" s="1381"/>
      <c r="MIX6" s="1381"/>
      <c r="MIY6" s="1382"/>
      <c r="MIZ6" s="1380"/>
      <c r="MJA6" s="1381"/>
      <c r="MJB6" s="1381"/>
      <c r="MJC6" s="1381"/>
      <c r="MJD6" s="1381"/>
      <c r="MJE6" s="1381"/>
      <c r="MJF6" s="1381"/>
      <c r="MJG6" s="1381"/>
      <c r="MJH6" s="1381"/>
      <c r="MJI6" s="1381"/>
      <c r="MJJ6" s="1381"/>
      <c r="MJK6" s="1381"/>
      <c r="MJL6" s="1381"/>
      <c r="MJM6" s="1381"/>
      <c r="MJN6" s="1381"/>
      <c r="MJO6" s="1382"/>
      <c r="MJP6" s="1380"/>
      <c r="MJQ6" s="1381"/>
      <c r="MJR6" s="1381"/>
      <c r="MJS6" s="1381"/>
      <c r="MJT6" s="1381"/>
      <c r="MJU6" s="1381"/>
      <c r="MJV6" s="1381"/>
      <c r="MJW6" s="1381"/>
      <c r="MJX6" s="1381"/>
      <c r="MJY6" s="1381"/>
      <c r="MJZ6" s="1381"/>
      <c r="MKA6" s="1381"/>
      <c r="MKB6" s="1381"/>
      <c r="MKC6" s="1381"/>
      <c r="MKD6" s="1381"/>
      <c r="MKE6" s="1382"/>
      <c r="MKF6" s="1380"/>
      <c r="MKG6" s="1381"/>
      <c r="MKH6" s="1381"/>
      <c r="MKI6" s="1381"/>
      <c r="MKJ6" s="1381"/>
      <c r="MKK6" s="1381"/>
      <c r="MKL6" s="1381"/>
      <c r="MKM6" s="1381"/>
      <c r="MKN6" s="1381"/>
      <c r="MKO6" s="1381"/>
      <c r="MKP6" s="1381"/>
      <c r="MKQ6" s="1381"/>
      <c r="MKR6" s="1381"/>
      <c r="MKS6" s="1381"/>
      <c r="MKT6" s="1381"/>
      <c r="MKU6" s="1382"/>
      <c r="MKV6" s="1380"/>
      <c r="MKW6" s="1381"/>
      <c r="MKX6" s="1381"/>
      <c r="MKY6" s="1381"/>
      <c r="MKZ6" s="1381"/>
      <c r="MLA6" s="1381"/>
      <c r="MLB6" s="1381"/>
      <c r="MLC6" s="1381"/>
      <c r="MLD6" s="1381"/>
      <c r="MLE6" s="1381"/>
      <c r="MLF6" s="1381"/>
      <c r="MLG6" s="1381"/>
      <c r="MLH6" s="1381"/>
      <c r="MLI6" s="1381"/>
      <c r="MLJ6" s="1381"/>
      <c r="MLK6" s="1382"/>
      <c r="MLL6" s="1380"/>
      <c r="MLM6" s="1381"/>
      <c r="MLN6" s="1381"/>
      <c r="MLO6" s="1381"/>
      <c r="MLP6" s="1381"/>
      <c r="MLQ6" s="1381"/>
      <c r="MLR6" s="1381"/>
      <c r="MLS6" s="1381"/>
      <c r="MLT6" s="1381"/>
      <c r="MLU6" s="1381"/>
      <c r="MLV6" s="1381"/>
      <c r="MLW6" s="1381"/>
      <c r="MLX6" s="1381"/>
      <c r="MLY6" s="1381"/>
      <c r="MLZ6" s="1381"/>
      <c r="MMA6" s="1382"/>
      <c r="MMB6" s="1380"/>
      <c r="MMC6" s="1381"/>
      <c r="MMD6" s="1381"/>
      <c r="MME6" s="1381"/>
      <c r="MMF6" s="1381"/>
      <c r="MMG6" s="1381"/>
      <c r="MMH6" s="1381"/>
      <c r="MMI6" s="1381"/>
      <c r="MMJ6" s="1381"/>
      <c r="MMK6" s="1381"/>
      <c r="MML6" s="1381"/>
      <c r="MMM6" s="1381"/>
      <c r="MMN6" s="1381"/>
      <c r="MMO6" s="1381"/>
      <c r="MMP6" s="1381"/>
      <c r="MMQ6" s="1382"/>
      <c r="MMR6" s="1380"/>
      <c r="MMS6" s="1381"/>
      <c r="MMT6" s="1381"/>
      <c r="MMU6" s="1381"/>
      <c r="MMV6" s="1381"/>
      <c r="MMW6" s="1381"/>
      <c r="MMX6" s="1381"/>
      <c r="MMY6" s="1381"/>
      <c r="MMZ6" s="1381"/>
      <c r="MNA6" s="1381"/>
      <c r="MNB6" s="1381"/>
      <c r="MNC6" s="1381"/>
      <c r="MND6" s="1381"/>
      <c r="MNE6" s="1381"/>
      <c r="MNF6" s="1381"/>
      <c r="MNG6" s="1382"/>
      <c r="MNH6" s="1380"/>
      <c r="MNI6" s="1381"/>
      <c r="MNJ6" s="1381"/>
      <c r="MNK6" s="1381"/>
      <c r="MNL6" s="1381"/>
      <c r="MNM6" s="1381"/>
      <c r="MNN6" s="1381"/>
      <c r="MNO6" s="1381"/>
      <c r="MNP6" s="1381"/>
      <c r="MNQ6" s="1381"/>
      <c r="MNR6" s="1381"/>
      <c r="MNS6" s="1381"/>
      <c r="MNT6" s="1381"/>
      <c r="MNU6" s="1381"/>
      <c r="MNV6" s="1381"/>
      <c r="MNW6" s="1382"/>
      <c r="MNX6" s="1380"/>
      <c r="MNY6" s="1381"/>
      <c r="MNZ6" s="1381"/>
      <c r="MOA6" s="1381"/>
      <c r="MOB6" s="1381"/>
      <c r="MOC6" s="1381"/>
      <c r="MOD6" s="1381"/>
      <c r="MOE6" s="1381"/>
      <c r="MOF6" s="1381"/>
      <c r="MOG6" s="1381"/>
      <c r="MOH6" s="1381"/>
      <c r="MOI6" s="1381"/>
      <c r="MOJ6" s="1381"/>
      <c r="MOK6" s="1381"/>
      <c r="MOL6" s="1381"/>
      <c r="MOM6" s="1382"/>
      <c r="MON6" s="1380"/>
      <c r="MOO6" s="1381"/>
      <c r="MOP6" s="1381"/>
      <c r="MOQ6" s="1381"/>
      <c r="MOR6" s="1381"/>
      <c r="MOS6" s="1381"/>
      <c r="MOT6" s="1381"/>
      <c r="MOU6" s="1381"/>
      <c r="MOV6" s="1381"/>
      <c r="MOW6" s="1381"/>
      <c r="MOX6" s="1381"/>
      <c r="MOY6" s="1381"/>
      <c r="MOZ6" s="1381"/>
      <c r="MPA6" s="1381"/>
      <c r="MPB6" s="1381"/>
      <c r="MPC6" s="1382"/>
      <c r="MPD6" s="1380"/>
      <c r="MPE6" s="1381"/>
      <c r="MPF6" s="1381"/>
      <c r="MPG6" s="1381"/>
      <c r="MPH6" s="1381"/>
      <c r="MPI6" s="1381"/>
      <c r="MPJ6" s="1381"/>
      <c r="MPK6" s="1381"/>
      <c r="MPL6" s="1381"/>
      <c r="MPM6" s="1381"/>
      <c r="MPN6" s="1381"/>
      <c r="MPO6" s="1381"/>
      <c r="MPP6" s="1381"/>
      <c r="MPQ6" s="1381"/>
      <c r="MPR6" s="1381"/>
      <c r="MPS6" s="1382"/>
      <c r="MPT6" s="1380"/>
      <c r="MPU6" s="1381"/>
      <c r="MPV6" s="1381"/>
      <c r="MPW6" s="1381"/>
      <c r="MPX6" s="1381"/>
      <c r="MPY6" s="1381"/>
      <c r="MPZ6" s="1381"/>
      <c r="MQA6" s="1381"/>
      <c r="MQB6" s="1381"/>
      <c r="MQC6" s="1381"/>
      <c r="MQD6" s="1381"/>
      <c r="MQE6" s="1381"/>
      <c r="MQF6" s="1381"/>
      <c r="MQG6" s="1381"/>
      <c r="MQH6" s="1381"/>
      <c r="MQI6" s="1382"/>
      <c r="MQJ6" s="1380"/>
      <c r="MQK6" s="1381"/>
      <c r="MQL6" s="1381"/>
      <c r="MQM6" s="1381"/>
      <c r="MQN6" s="1381"/>
      <c r="MQO6" s="1381"/>
      <c r="MQP6" s="1381"/>
      <c r="MQQ6" s="1381"/>
      <c r="MQR6" s="1381"/>
      <c r="MQS6" s="1381"/>
      <c r="MQT6" s="1381"/>
      <c r="MQU6" s="1381"/>
      <c r="MQV6" s="1381"/>
      <c r="MQW6" s="1381"/>
      <c r="MQX6" s="1381"/>
      <c r="MQY6" s="1382"/>
      <c r="MQZ6" s="1380"/>
      <c r="MRA6" s="1381"/>
      <c r="MRB6" s="1381"/>
      <c r="MRC6" s="1381"/>
      <c r="MRD6" s="1381"/>
      <c r="MRE6" s="1381"/>
      <c r="MRF6" s="1381"/>
      <c r="MRG6" s="1381"/>
      <c r="MRH6" s="1381"/>
      <c r="MRI6" s="1381"/>
      <c r="MRJ6" s="1381"/>
      <c r="MRK6" s="1381"/>
      <c r="MRL6" s="1381"/>
      <c r="MRM6" s="1381"/>
      <c r="MRN6" s="1381"/>
      <c r="MRO6" s="1382"/>
      <c r="MRP6" s="1380"/>
      <c r="MRQ6" s="1381"/>
      <c r="MRR6" s="1381"/>
      <c r="MRS6" s="1381"/>
      <c r="MRT6" s="1381"/>
      <c r="MRU6" s="1381"/>
      <c r="MRV6" s="1381"/>
      <c r="MRW6" s="1381"/>
      <c r="MRX6" s="1381"/>
      <c r="MRY6" s="1381"/>
      <c r="MRZ6" s="1381"/>
      <c r="MSA6" s="1381"/>
      <c r="MSB6" s="1381"/>
      <c r="MSC6" s="1381"/>
      <c r="MSD6" s="1381"/>
      <c r="MSE6" s="1382"/>
      <c r="MSF6" s="1380"/>
      <c r="MSG6" s="1381"/>
      <c r="MSH6" s="1381"/>
      <c r="MSI6" s="1381"/>
      <c r="MSJ6" s="1381"/>
      <c r="MSK6" s="1381"/>
      <c r="MSL6" s="1381"/>
      <c r="MSM6" s="1381"/>
      <c r="MSN6" s="1381"/>
      <c r="MSO6" s="1381"/>
      <c r="MSP6" s="1381"/>
      <c r="MSQ6" s="1381"/>
      <c r="MSR6" s="1381"/>
      <c r="MSS6" s="1381"/>
      <c r="MST6" s="1381"/>
      <c r="MSU6" s="1382"/>
      <c r="MSV6" s="1380"/>
      <c r="MSW6" s="1381"/>
      <c r="MSX6" s="1381"/>
      <c r="MSY6" s="1381"/>
      <c r="MSZ6" s="1381"/>
      <c r="MTA6" s="1381"/>
      <c r="MTB6" s="1381"/>
      <c r="MTC6" s="1381"/>
      <c r="MTD6" s="1381"/>
      <c r="MTE6" s="1381"/>
      <c r="MTF6" s="1381"/>
      <c r="MTG6" s="1381"/>
      <c r="MTH6" s="1381"/>
      <c r="MTI6" s="1381"/>
      <c r="MTJ6" s="1381"/>
      <c r="MTK6" s="1382"/>
      <c r="MTL6" s="1380"/>
      <c r="MTM6" s="1381"/>
      <c r="MTN6" s="1381"/>
      <c r="MTO6" s="1381"/>
      <c r="MTP6" s="1381"/>
      <c r="MTQ6" s="1381"/>
      <c r="MTR6" s="1381"/>
      <c r="MTS6" s="1381"/>
      <c r="MTT6" s="1381"/>
      <c r="MTU6" s="1381"/>
      <c r="MTV6" s="1381"/>
      <c r="MTW6" s="1381"/>
      <c r="MTX6" s="1381"/>
      <c r="MTY6" s="1381"/>
      <c r="MTZ6" s="1381"/>
      <c r="MUA6" s="1382"/>
      <c r="MUB6" s="1380"/>
      <c r="MUC6" s="1381"/>
      <c r="MUD6" s="1381"/>
      <c r="MUE6" s="1381"/>
      <c r="MUF6" s="1381"/>
      <c r="MUG6" s="1381"/>
      <c r="MUH6" s="1381"/>
      <c r="MUI6" s="1381"/>
      <c r="MUJ6" s="1381"/>
      <c r="MUK6" s="1381"/>
      <c r="MUL6" s="1381"/>
      <c r="MUM6" s="1381"/>
      <c r="MUN6" s="1381"/>
      <c r="MUO6" s="1381"/>
      <c r="MUP6" s="1381"/>
      <c r="MUQ6" s="1382"/>
      <c r="MUR6" s="1380"/>
      <c r="MUS6" s="1381"/>
      <c r="MUT6" s="1381"/>
      <c r="MUU6" s="1381"/>
      <c r="MUV6" s="1381"/>
      <c r="MUW6" s="1381"/>
      <c r="MUX6" s="1381"/>
      <c r="MUY6" s="1381"/>
      <c r="MUZ6" s="1381"/>
      <c r="MVA6" s="1381"/>
      <c r="MVB6" s="1381"/>
      <c r="MVC6" s="1381"/>
      <c r="MVD6" s="1381"/>
      <c r="MVE6" s="1381"/>
      <c r="MVF6" s="1381"/>
      <c r="MVG6" s="1382"/>
      <c r="MVH6" s="1380"/>
      <c r="MVI6" s="1381"/>
      <c r="MVJ6" s="1381"/>
      <c r="MVK6" s="1381"/>
      <c r="MVL6" s="1381"/>
      <c r="MVM6" s="1381"/>
      <c r="MVN6" s="1381"/>
      <c r="MVO6" s="1381"/>
      <c r="MVP6" s="1381"/>
      <c r="MVQ6" s="1381"/>
      <c r="MVR6" s="1381"/>
      <c r="MVS6" s="1381"/>
      <c r="MVT6" s="1381"/>
      <c r="MVU6" s="1381"/>
      <c r="MVV6" s="1381"/>
      <c r="MVW6" s="1382"/>
      <c r="MVX6" s="1380"/>
      <c r="MVY6" s="1381"/>
      <c r="MVZ6" s="1381"/>
      <c r="MWA6" s="1381"/>
      <c r="MWB6" s="1381"/>
      <c r="MWC6" s="1381"/>
      <c r="MWD6" s="1381"/>
      <c r="MWE6" s="1381"/>
      <c r="MWF6" s="1381"/>
      <c r="MWG6" s="1381"/>
      <c r="MWH6" s="1381"/>
      <c r="MWI6" s="1381"/>
      <c r="MWJ6" s="1381"/>
      <c r="MWK6" s="1381"/>
      <c r="MWL6" s="1381"/>
      <c r="MWM6" s="1382"/>
      <c r="MWN6" s="1380"/>
      <c r="MWO6" s="1381"/>
      <c r="MWP6" s="1381"/>
      <c r="MWQ6" s="1381"/>
      <c r="MWR6" s="1381"/>
      <c r="MWS6" s="1381"/>
      <c r="MWT6" s="1381"/>
      <c r="MWU6" s="1381"/>
      <c r="MWV6" s="1381"/>
      <c r="MWW6" s="1381"/>
      <c r="MWX6" s="1381"/>
      <c r="MWY6" s="1381"/>
      <c r="MWZ6" s="1381"/>
      <c r="MXA6" s="1381"/>
      <c r="MXB6" s="1381"/>
      <c r="MXC6" s="1382"/>
      <c r="MXD6" s="1380"/>
      <c r="MXE6" s="1381"/>
      <c r="MXF6" s="1381"/>
      <c r="MXG6" s="1381"/>
      <c r="MXH6" s="1381"/>
      <c r="MXI6" s="1381"/>
      <c r="MXJ6" s="1381"/>
      <c r="MXK6" s="1381"/>
      <c r="MXL6" s="1381"/>
      <c r="MXM6" s="1381"/>
      <c r="MXN6" s="1381"/>
      <c r="MXO6" s="1381"/>
      <c r="MXP6" s="1381"/>
      <c r="MXQ6" s="1381"/>
      <c r="MXR6" s="1381"/>
      <c r="MXS6" s="1382"/>
      <c r="MXT6" s="1380"/>
      <c r="MXU6" s="1381"/>
      <c r="MXV6" s="1381"/>
      <c r="MXW6" s="1381"/>
      <c r="MXX6" s="1381"/>
      <c r="MXY6" s="1381"/>
      <c r="MXZ6" s="1381"/>
      <c r="MYA6" s="1381"/>
      <c r="MYB6" s="1381"/>
      <c r="MYC6" s="1381"/>
      <c r="MYD6" s="1381"/>
      <c r="MYE6" s="1381"/>
      <c r="MYF6" s="1381"/>
      <c r="MYG6" s="1381"/>
      <c r="MYH6" s="1381"/>
      <c r="MYI6" s="1382"/>
      <c r="MYJ6" s="1380"/>
      <c r="MYK6" s="1381"/>
      <c r="MYL6" s="1381"/>
      <c r="MYM6" s="1381"/>
      <c r="MYN6" s="1381"/>
      <c r="MYO6" s="1381"/>
      <c r="MYP6" s="1381"/>
      <c r="MYQ6" s="1381"/>
      <c r="MYR6" s="1381"/>
      <c r="MYS6" s="1381"/>
      <c r="MYT6" s="1381"/>
      <c r="MYU6" s="1381"/>
      <c r="MYV6" s="1381"/>
      <c r="MYW6" s="1381"/>
      <c r="MYX6" s="1381"/>
      <c r="MYY6" s="1382"/>
      <c r="MYZ6" s="1380"/>
      <c r="MZA6" s="1381"/>
      <c r="MZB6" s="1381"/>
      <c r="MZC6" s="1381"/>
      <c r="MZD6" s="1381"/>
      <c r="MZE6" s="1381"/>
      <c r="MZF6" s="1381"/>
      <c r="MZG6" s="1381"/>
      <c r="MZH6" s="1381"/>
      <c r="MZI6" s="1381"/>
      <c r="MZJ6" s="1381"/>
      <c r="MZK6" s="1381"/>
      <c r="MZL6" s="1381"/>
      <c r="MZM6" s="1381"/>
      <c r="MZN6" s="1381"/>
      <c r="MZO6" s="1382"/>
      <c r="MZP6" s="1380"/>
      <c r="MZQ6" s="1381"/>
      <c r="MZR6" s="1381"/>
      <c r="MZS6" s="1381"/>
      <c r="MZT6" s="1381"/>
      <c r="MZU6" s="1381"/>
      <c r="MZV6" s="1381"/>
      <c r="MZW6" s="1381"/>
      <c r="MZX6" s="1381"/>
      <c r="MZY6" s="1381"/>
      <c r="MZZ6" s="1381"/>
      <c r="NAA6" s="1381"/>
      <c r="NAB6" s="1381"/>
      <c r="NAC6" s="1381"/>
      <c r="NAD6" s="1381"/>
      <c r="NAE6" s="1382"/>
      <c r="NAF6" s="1380"/>
      <c r="NAG6" s="1381"/>
      <c r="NAH6" s="1381"/>
      <c r="NAI6" s="1381"/>
      <c r="NAJ6" s="1381"/>
      <c r="NAK6" s="1381"/>
      <c r="NAL6" s="1381"/>
      <c r="NAM6" s="1381"/>
      <c r="NAN6" s="1381"/>
      <c r="NAO6" s="1381"/>
      <c r="NAP6" s="1381"/>
      <c r="NAQ6" s="1381"/>
      <c r="NAR6" s="1381"/>
      <c r="NAS6" s="1381"/>
      <c r="NAT6" s="1381"/>
      <c r="NAU6" s="1382"/>
      <c r="NAV6" s="1380"/>
      <c r="NAW6" s="1381"/>
      <c r="NAX6" s="1381"/>
      <c r="NAY6" s="1381"/>
      <c r="NAZ6" s="1381"/>
      <c r="NBA6" s="1381"/>
      <c r="NBB6" s="1381"/>
      <c r="NBC6" s="1381"/>
      <c r="NBD6" s="1381"/>
      <c r="NBE6" s="1381"/>
      <c r="NBF6" s="1381"/>
      <c r="NBG6" s="1381"/>
      <c r="NBH6" s="1381"/>
      <c r="NBI6" s="1381"/>
      <c r="NBJ6" s="1381"/>
      <c r="NBK6" s="1382"/>
      <c r="NBL6" s="1380"/>
      <c r="NBM6" s="1381"/>
      <c r="NBN6" s="1381"/>
      <c r="NBO6" s="1381"/>
      <c r="NBP6" s="1381"/>
      <c r="NBQ6" s="1381"/>
      <c r="NBR6" s="1381"/>
      <c r="NBS6" s="1381"/>
      <c r="NBT6" s="1381"/>
      <c r="NBU6" s="1381"/>
      <c r="NBV6" s="1381"/>
      <c r="NBW6" s="1381"/>
      <c r="NBX6" s="1381"/>
      <c r="NBY6" s="1381"/>
      <c r="NBZ6" s="1381"/>
      <c r="NCA6" s="1382"/>
      <c r="NCB6" s="1380"/>
      <c r="NCC6" s="1381"/>
      <c r="NCD6" s="1381"/>
      <c r="NCE6" s="1381"/>
      <c r="NCF6" s="1381"/>
      <c r="NCG6" s="1381"/>
      <c r="NCH6" s="1381"/>
      <c r="NCI6" s="1381"/>
      <c r="NCJ6" s="1381"/>
      <c r="NCK6" s="1381"/>
      <c r="NCL6" s="1381"/>
      <c r="NCM6" s="1381"/>
      <c r="NCN6" s="1381"/>
      <c r="NCO6" s="1381"/>
      <c r="NCP6" s="1381"/>
      <c r="NCQ6" s="1382"/>
      <c r="NCR6" s="1380"/>
      <c r="NCS6" s="1381"/>
      <c r="NCT6" s="1381"/>
      <c r="NCU6" s="1381"/>
      <c r="NCV6" s="1381"/>
      <c r="NCW6" s="1381"/>
      <c r="NCX6" s="1381"/>
      <c r="NCY6" s="1381"/>
      <c r="NCZ6" s="1381"/>
      <c r="NDA6" s="1381"/>
      <c r="NDB6" s="1381"/>
      <c r="NDC6" s="1381"/>
      <c r="NDD6" s="1381"/>
      <c r="NDE6" s="1381"/>
      <c r="NDF6" s="1381"/>
      <c r="NDG6" s="1382"/>
      <c r="NDH6" s="1380"/>
      <c r="NDI6" s="1381"/>
      <c r="NDJ6" s="1381"/>
      <c r="NDK6" s="1381"/>
      <c r="NDL6" s="1381"/>
      <c r="NDM6" s="1381"/>
      <c r="NDN6" s="1381"/>
      <c r="NDO6" s="1381"/>
      <c r="NDP6" s="1381"/>
      <c r="NDQ6" s="1381"/>
      <c r="NDR6" s="1381"/>
      <c r="NDS6" s="1381"/>
      <c r="NDT6" s="1381"/>
      <c r="NDU6" s="1381"/>
      <c r="NDV6" s="1381"/>
      <c r="NDW6" s="1382"/>
      <c r="NDX6" s="1380"/>
      <c r="NDY6" s="1381"/>
      <c r="NDZ6" s="1381"/>
      <c r="NEA6" s="1381"/>
      <c r="NEB6" s="1381"/>
      <c r="NEC6" s="1381"/>
      <c r="NED6" s="1381"/>
      <c r="NEE6" s="1381"/>
      <c r="NEF6" s="1381"/>
      <c r="NEG6" s="1381"/>
      <c r="NEH6" s="1381"/>
      <c r="NEI6" s="1381"/>
      <c r="NEJ6" s="1381"/>
      <c r="NEK6" s="1381"/>
      <c r="NEL6" s="1381"/>
      <c r="NEM6" s="1382"/>
      <c r="NEN6" s="1380"/>
      <c r="NEO6" s="1381"/>
      <c r="NEP6" s="1381"/>
      <c r="NEQ6" s="1381"/>
      <c r="NER6" s="1381"/>
      <c r="NES6" s="1381"/>
      <c r="NET6" s="1381"/>
      <c r="NEU6" s="1381"/>
      <c r="NEV6" s="1381"/>
      <c r="NEW6" s="1381"/>
      <c r="NEX6" s="1381"/>
      <c r="NEY6" s="1381"/>
      <c r="NEZ6" s="1381"/>
      <c r="NFA6" s="1381"/>
      <c r="NFB6" s="1381"/>
      <c r="NFC6" s="1382"/>
      <c r="NFD6" s="1380"/>
      <c r="NFE6" s="1381"/>
      <c r="NFF6" s="1381"/>
      <c r="NFG6" s="1381"/>
      <c r="NFH6" s="1381"/>
      <c r="NFI6" s="1381"/>
      <c r="NFJ6" s="1381"/>
      <c r="NFK6" s="1381"/>
      <c r="NFL6" s="1381"/>
      <c r="NFM6" s="1381"/>
      <c r="NFN6" s="1381"/>
      <c r="NFO6" s="1381"/>
      <c r="NFP6" s="1381"/>
      <c r="NFQ6" s="1381"/>
      <c r="NFR6" s="1381"/>
      <c r="NFS6" s="1382"/>
      <c r="NFT6" s="1380"/>
      <c r="NFU6" s="1381"/>
      <c r="NFV6" s="1381"/>
      <c r="NFW6" s="1381"/>
      <c r="NFX6" s="1381"/>
      <c r="NFY6" s="1381"/>
      <c r="NFZ6" s="1381"/>
      <c r="NGA6" s="1381"/>
      <c r="NGB6" s="1381"/>
      <c r="NGC6" s="1381"/>
      <c r="NGD6" s="1381"/>
      <c r="NGE6" s="1381"/>
      <c r="NGF6" s="1381"/>
      <c r="NGG6" s="1381"/>
      <c r="NGH6" s="1381"/>
      <c r="NGI6" s="1382"/>
      <c r="NGJ6" s="1380"/>
      <c r="NGK6" s="1381"/>
      <c r="NGL6" s="1381"/>
      <c r="NGM6" s="1381"/>
      <c r="NGN6" s="1381"/>
      <c r="NGO6" s="1381"/>
      <c r="NGP6" s="1381"/>
      <c r="NGQ6" s="1381"/>
      <c r="NGR6" s="1381"/>
      <c r="NGS6" s="1381"/>
      <c r="NGT6" s="1381"/>
      <c r="NGU6" s="1381"/>
      <c r="NGV6" s="1381"/>
      <c r="NGW6" s="1381"/>
      <c r="NGX6" s="1381"/>
      <c r="NGY6" s="1382"/>
      <c r="NGZ6" s="1380"/>
      <c r="NHA6" s="1381"/>
      <c r="NHB6" s="1381"/>
      <c r="NHC6" s="1381"/>
      <c r="NHD6" s="1381"/>
      <c r="NHE6" s="1381"/>
      <c r="NHF6" s="1381"/>
      <c r="NHG6" s="1381"/>
      <c r="NHH6" s="1381"/>
      <c r="NHI6" s="1381"/>
      <c r="NHJ6" s="1381"/>
      <c r="NHK6" s="1381"/>
      <c r="NHL6" s="1381"/>
      <c r="NHM6" s="1381"/>
      <c r="NHN6" s="1381"/>
      <c r="NHO6" s="1382"/>
      <c r="NHP6" s="1380"/>
      <c r="NHQ6" s="1381"/>
      <c r="NHR6" s="1381"/>
      <c r="NHS6" s="1381"/>
      <c r="NHT6" s="1381"/>
      <c r="NHU6" s="1381"/>
      <c r="NHV6" s="1381"/>
      <c r="NHW6" s="1381"/>
      <c r="NHX6" s="1381"/>
      <c r="NHY6" s="1381"/>
      <c r="NHZ6" s="1381"/>
      <c r="NIA6" s="1381"/>
      <c r="NIB6" s="1381"/>
      <c r="NIC6" s="1381"/>
      <c r="NID6" s="1381"/>
      <c r="NIE6" s="1382"/>
      <c r="NIF6" s="1380"/>
      <c r="NIG6" s="1381"/>
      <c r="NIH6" s="1381"/>
      <c r="NII6" s="1381"/>
      <c r="NIJ6" s="1381"/>
      <c r="NIK6" s="1381"/>
      <c r="NIL6" s="1381"/>
      <c r="NIM6" s="1381"/>
      <c r="NIN6" s="1381"/>
      <c r="NIO6" s="1381"/>
      <c r="NIP6" s="1381"/>
      <c r="NIQ6" s="1381"/>
      <c r="NIR6" s="1381"/>
      <c r="NIS6" s="1381"/>
      <c r="NIT6" s="1381"/>
      <c r="NIU6" s="1382"/>
      <c r="NIV6" s="1380"/>
      <c r="NIW6" s="1381"/>
      <c r="NIX6" s="1381"/>
      <c r="NIY6" s="1381"/>
      <c r="NIZ6" s="1381"/>
      <c r="NJA6" s="1381"/>
      <c r="NJB6" s="1381"/>
      <c r="NJC6" s="1381"/>
      <c r="NJD6" s="1381"/>
      <c r="NJE6" s="1381"/>
      <c r="NJF6" s="1381"/>
      <c r="NJG6" s="1381"/>
      <c r="NJH6" s="1381"/>
      <c r="NJI6" s="1381"/>
      <c r="NJJ6" s="1381"/>
      <c r="NJK6" s="1382"/>
      <c r="NJL6" s="1380"/>
      <c r="NJM6" s="1381"/>
      <c r="NJN6" s="1381"/>
      <c r="NJO6" s="1381"/>
      <c r="NJP6" s="1381"/>
      <c r="NJQ6" s="1381"/>
      <c r="NJR6" s="1381"/>
      <c r="NJS6" s="1381"/>
      <c r="NJT6" s="1381"/>
      <c r="NJU6" s="1381"/>
      <c r="NJV6" s="1381"/>
      <c r="NJW6" s="1381"/>
      <c r="NJX6" s="1381"/>
      <c r="NJY6" s="1381"/>
      <c r="NJZ6" s="1381"/>
      <c r="NKA6" s="1382"/>
      <c r="NKB6" s="1380"/>
      <c r="NKC6" s="1381"/>
      <c r="NKD6" s="1381"/>
      <c r="NKE6" s="1381"/>
      <c r="NKF6" s="1381"/>
      <c r="NKG6" s="1381"/>
      <c r="NKH6" s="1381"/>
      <c r="NKI6" s="1381"/>
      <c r="NKJ6" s="1381"/>
      <c r="NKK6" s="1381"/>
      <c r="NKL6" s="1381"/>
      <c r="NKM6" s="1381"/>
      <c r="NKN6" s="1381"/>
      <c r="NKO6" s="1381"/>
      <c r="NKP6" s="1381"/>
      <c r="NKQ6" s="1382"/>
      <c r="NKR6" s="1380"/>
      <c r="NKS6" s="1381"/>
      <c r="NKT6" s="1381"/>
      <c r="NKU6" s="1381"/>
      <c r="NKV6" s="1381"/>
      <c r="NKW6" s="1381"/>
      <c r="NKX6" s="1381"/>
      <c r="NKY6" s="1381"/>
      <c r="NKZ6" s="1381"/>
      <c r="NLA6" s="1381"/>
      <c r="NLB6" s="1381"/>
      <c r="NLC6" s="1381"/>
      <c r="NLD6" s="1381"/>
      <c r="NLE6" s="1381"/>
      <c r="NLF6" s="1381"/>
      <c r="NLG6" s="1382"/>
      <c r="NLH6" s="1380"/>
      <c r="NLI6" s="1381"/>
      <c r="NLJ6" s="1381"/>
      <c r="NLK6" s="1381"/>
      <c r="NLL6" s="1381"/>
      <c r="NLM6" s="1381"/>
      <c r="NLN6" s="1381"/>
      <c r="NLO6" s="1381"/>
      <c r="NLP6" s="1381"/>
      <c r="NLQ6" s="1381"/>
      <c r="NLR6" s="1381"/>
      <c r="NLS6" s="1381"/>
      <c r="NLT6" s="1381"/>
      <c r="NLU6" s="1381"/>
      <c r="NLV6" s="1381"/>
      <c r="NLW6" s="1382"/>
      <c r="NLX6" s="1380"/>
      <c r="NLY6" s="1381"/>
      <c r="NLZ6" s="1381"/>
      <c r="NMA6" s="1381"/>
      <c r="NMB6" s="1381"/>
      <c r="NMC6" s="1381"/>
      <c r="NMD6" s="1381"/>
      <c r="NME6" s="1381"/>
      <c r="NMF6" s="1381"/>
      <c r="NMG6" s="1381"/>
      <c r="NMH6" s="1381"/>
      <c r="NMI6" s="1381"/>
      <c r="NMJ6" s="1381"/>
      <c r="NMK6" s="1381"/>
      <c r="NML6" s="1381"/>
      <c r="NMM6" s="1382"/>
      <c r="NMN6" s="1380"/>
      <c r="NMO6" s="1381"/>
      <c r="NMP6" s="1381"/>
      <c r="NMQ6" s="1381"/>
      <c r="NMR6" s="1381"/>
      <c r="NMS6" s="1381"/>
      <c r="NMT6" s="1381"/>
      <c r="NMU6" s="1381"/>
      <c r="NMV6" s="1381"/>
      <c r="NMW6" s="1381"/>
      <c r="NMX6" s="1381"/>
      <c r="NMY6" s="1381"/>
      <c r="NMZ6" s="1381"/>
      <c r="NNA6" s="1381"/>
      <c r="NNB6" s="1381"/>
      <c r="NNC6" s="1382"/>
      <c r="NND6" s="1380"/>
      <c r="NNE6" s="1381"/>
      <c r="NNF6" s="1381"/>
      <c r="NNG6" s="1381"/>
      <c r="NNH6" s="1381"/>
      <c r="NNI6" s="1381"/>
      <c r="NNJ6" s="1381"/>
      <c r="NNK6" s="1381"/>
      <c r="NNL6" s="1381"/>
      <c r="NNM6" s="1381"/>
      <c r="NNN6" s="1381"/>
      <c r="NNO6" s="1381"/>
      <c r="NNP6" s="1381"/>
      <c r="NNQ6" s="1381"/>
      <c r="NNR6" s="1381"/>
      <c r="NNS6" s="1382"/>
      <c r="NNT6" s="1380"/>
      <c r="NNU6" s="1381"/>
      <c r="NNV6" s="1381"/>
      <c r="NNW6" s="1381"/>
      <c r="NNX6" s="1381"/>
      <c r="NNY6" s="1381"/>
      <c r="NNZ6" s="1381"/>
      <c r="NOA6" s="1381"/>
      <c r="NOB6" s="1381"/>
      <c r="NOC6" s="1381"/>
      <c r="NOD6" s="1381"/>
      <c r="NOE6" s="1381"/>
      <c r="NOF6" s="1381"/>
      <c r="NOG6" s="1381"/>
      <c r="NOH6" s="1381"/>
      <c r="NOI6" s="1382"/>
      <c r="NOJ6" s="1380"/>
      <c r="NOK6" s="1381"/>
      <c r="NOL6" s="1381"/>
      <c r="NOM6" s="1381"/>
      <c r="NON6" s="1381"/>
      <c r="NOO6" s="1381"/>
      <c r="NOP6" s="1381"/>
      <c r="NOQ6" s="1381"/>
      <c r="NOR6" s="1381"/>
      <c r="NOS6" s="1381"/>
      <c r="NOT6" s="1381"/>
      <c r="NOU6" s="1381"/>
      <c r="NOV6" s="1381"/>
      <c r="NOW6" s="1381"/>
      <c r="NOX6" s="1381"/>
      <c r="NOY6" s="1382"/>
      <c r="NOZ6" s="1380"/>
      <c r="NPA6" s="1381"/>
      <c r="NPB6" s="1381"/>
      <c r="NPC6" s="1381"/>
      <c r="NPD6" s="1381"/>
      <c r="NPE6" s="1381"/>
      <c r="NPF6" s="1381"/>
      <c r="NPG6" s="1381"/>
      <c r="NPH6" s="1381"/>
      <c r="NPI6" s="1381"/>
      <c r="NPJ6" s="1381"/>
      <c r="NPK6" s="1381"/>
      <c r="NPL6" s="1381"/>
      <c r="NPM6" s="1381"/>
      <c r="NPN6" s="1381"/>
      <c r="NPO6" s="1382"/>
      <c r="NPP6" s="1380"/>
      <c r="NPQ6" s="1381"/>
      <c r="NPR6" s="1381"/>
      <c r="NPS6" s="1381"/>
      <c r="NPT6" s="1381"/>
      <c r="NPU6" s="1381"/>
      <c r="NPV6" s="1381"/>
      <c r="NPW6" s="1381"/>
      <c r="NPX6" s="1381"/>
      <c r="NPY6" s="1381"/>
      <c r="NPZ6" s="1381"/>
      <c r="NQA6" s="1381"/>
      <c r="NQB6" s="1381"/>
      <c r="NQC6" s="1381"/>
      <c r="NQD6" s="1381"/>
      <c r="NQE6" s="1382"/>
      <c r="NQF6" s="1380"/>
      <c r="NQG6" s="1381"/>
      <c r="NQH6" s="1381"/>
      <c r="NQI6" s="1381"/>
      <c r="NQJ6" s="1381"/>
      <c r="NQK6" s="1381"/>
      <c r="NQL6" s="1381"/>
      <c r="NQM6" s="1381"/>
      <c r="NQN6" s="1381"/>
      <c r="NQO6" s="1381"/>
      <c r="NQP6" s="1381"/>
      <c r="NQQ6" s="1381"/>
      <c r="NQR6" s="1381"/>
      <c r="NQS6" s="1381"/>
      <c r="NQT6" s="1381"/>
      <c r="NQU6" s="1382"/>
      <c r="NQV6" s="1380"/>
      <c r="NQW6" s="1381"/>
      <c r="NQX6" s="1381"/>
      <c r="NQY6" s="1381"/>
      <c r="NQZ6" s="1381"/>
      <c r="NRA6" s="1381"/>
      <c r="NRB6" s="1381"/>
      <c r="NRC6" s="1381"/>
      <c r="NRD6" s="1381"/>
      <c r="NRE6" s="1381"/>
      <c r="NRF6" s="1381"/>
      <c r="NRG6" s="1381"/>
      <c r="NRH6" s="1381"/>
      <c r="NRI6" s="1381"/>
      <c r="NRJ6" s="1381"/>
      <c r="NRK6" s="1382"/>
      <c r="NRL6" s="1380"/>
      <c r="NRM6" s="1381"/>
      <c r="NRN6" s="1381"/>
      <c r="NRO6" s="1381"/>
      <c r="NRP6" s="1381"/>
      <c r="NRQ6" s="1381"/>
      <c r="NRR6" s="1381"/>
      <c r="NRS6" s="1381"/>
      <c r="NRT6" s="1381"/>
      <c r="NRU6" s="1381"/>
      <c r="NRV6" s="1381"/>
      <c r="NRW6" s="1381"/>
      <c r="NRX6" s="1381"/>
      <c r="NRY6" s="1381"/>
      <c r="NRZ6" s="1381"/>
      <c r="NSA6" s="1382"/>
      <c r="NSB6" s="1380"/>
      <c r="NSC6" s="1381"/>
      <c r="NSD6" s="1381"/>
      <c r="NSE6" s="1381"/>
      <c r="NSF6" s="1381"/>
      <c r="NSG6" s="1381"/>
      <c r="NSH6" s="1381"/>
      <c r="NSI6" s="1381"/>
      <c r="NSJ6" s="1381"/>
      <c r="NSK6" s="1381"/>
      <c r="NSL6" s="1381"/>
      <c r="NSM6" s="1381"/>
      <c r="NSN6" s="1381"/>
      <c r="NSO6" s="1381"/>
      <c r="NSP6" s="1381"/>
      <c r="NSQ6" s="1382"/>
      <c r="NSR6" s="1380"/>
      <c r="NSS6" s="1381"/>
      <c r="NST6" s="1381"/>
      <c r="NSU6" s="1381"/>
      <c r="NSV6" s="1381"/>
      <c r="NSW6" s="1381"/>
      <c r="NSX6" s="1381"/>
      <c r="NSY6" s="1381"/>
      <c r="NSZ6" s="1381"/>
      <c r="NTA6" s="1381"/>
      <c r="NTB6" s="1381"/>
      <c r="NTC6" s="1381"/>
      <c r="NTD6" s="1381"/>
      <c r="NTE6" s="1381"/>
      <c r="NTF6" s="1381"/>
      <c r="NTG6" s="1382"/>
      <c r="NTH6" s="1380"/>
      <c r="NTI6" s="1381"/>
      <c r="NTJ6" s="1381"/>
      <c r="NTK6" s="1381"/>
      <c r="NTL6" s="1381"/>
      <c r="NTM6" s="1381"/>
      <c r="NTN6" s="1381"/>
      <c r="NTO6" s="1381"/>
      <c r="NTP6" s="1381"/>
      <c r="NTQ6" s="1381"/>
      <c r="NTR6" s="1381"/>
      <c r="NTS6" s="1381"/>
      <c r="NTT6" s="1381"/>
      <c r="NTU6" s="1381"/>
      <c r="NTV6" s="1381"/>
      <c r="NTW6" s="1382"/>
      <c r="NTX6" s="1380"/>
      <c r="NTY6" s="1381"/>
      <c r="NTZ6" s="1381"/>
      <c r="NUA6" s="1381"/>
      <c r="NUB6" s="1381"/>
      <c r="NUC6" s="1381"/>
      <c r="NUD6" s="1381"/>
      <c r="NUE6" s="1381"/>
      <c r="NUF6" s="1381"/>
      <c r="NUG6" s="1381"/>
      <c r="NUH6" s="1381"/>
      <c r="NUI6" s="1381"/>
      <c r="NUJ6" s="1381"/>
      <c r="NUK6" s="1381"/>
      <c r="NUL6" s="1381"/>
      <c r="NUM6" s="1382"/>
      <c r="NUN6" s="1380"/>
      <c r="NUO6" s="1381"/>
      <c r="NUP6" s="1381"/>
      <c r="NUQ6" s="1381"/>
      <c r="NUR6" s="1381"/>
      <c r="NUS6" s="1381"/>
      <c r="NUT6" s="1381"/>
      <c r="NUU6" s="1381"/>
      <c r="NUV6" s="1381"/>
      <c r="NUW6" s="1381"/>
      <c r="NUX6" s="1381"/>
      <c r="NUY6" s="1381"/>
      <c r="NUZ6" s="1381"/>
      <c r="NVA6" s="1381"/>
      <c r="NVB6" s="1381"/>
      <c r="NVC6" s="1382"/>
      <c r="NVD6" s="1380"/>
      <c r="NVE6" s="1381"/>
      <c r="NVF6" s="1381"/>
      <c r="NVG6" s="1381"/>
      <c r="NVH6" s="1381"/>
      <c r="NVI6" s="1381"/>
      <c r="NVJ6" s="1381"/>
      <c r="NVK6" s="1381"/>
      <c r="NVL6" s="1381"/>
      <c r="NVM6" s="1381"/>
      <c r="NVN6" s="1381"/>
      <c r="NVO6" s="1381"/>
      <c r="NVP6" s="1381"/>
      <c r="NVQ6" s="1381"/>
      <c r="NVR6" s="1381"/>
      <c r="NVS6" s="1382"/>
      <c r="NVT6" s="1380"/>
      <c r="NVU6" s="1381"/>
      <c r="NVV6" s="1381"/>
      <c r="NVW6" s="1381"/>
      <c r="NVX6" s="1381"/>
      <c r="NVY6" s="1381"/>
      <c r="NVZ6" s="1381"/>
      <c r="NWA6" s="1381"/>
      <c r="NWB6" s="1381"/>
      <c r="NWC6" s="1381"/>
      <c r="NWD6" s="1381"/>
      <c r="NWE6" s="1381"/>
      <c r="NWF6" s="1381"/>
      <c r="NWG6" s="1381"/>
      <c r="NWH6" s="1381"/>
      <c r="NWI6" s="1382"/>
      <c r="NWJ6" s="1380"/>
      <c r="NWK6" s="1381"/>
      <c r="NWL6" s="1381"/>
      <c r="NWM6" s="1381"/>
      <c r="NWN6" s="1381"/>
      <c r="NWO6" s="1381"/>
      <c r="NWP6" s="1381"/>
      <c r="NWQ6" s="1381"/>
      <c r="NWR6" s="1381"/>
      <c r="NWS6" s="1381"/>
      <c r="NWT6" s="1381"/>
      <c r="NWU6" s="1381"/>
      <c r="NWV6" s="1381"/>
      <c r="NWW6" s="1381"/>
      <c r="NWX6" s="1381"/>
      <c r="NWY6" s="1382"/>
      <c r="NWZ6" s="1380"/>
      <c r="NXA6" s="1381"/>
      <c r="NXB6" s="1381"/>
      <c r="NXC6" s="1381"/>
      <c r="NXD6" s="1381"/>
      <c r="NXE6" s="1381"/>
      <c r="NXF6" s="1381"/>
      <c r="NXG6" s="1381"/>
      <c r="NXH6" s="1381"/>
      <c r="NXI6" s="1381"/>
      <c r="NXJ6" s="1381"/>
      <c r="NXK6" s="1381"/>
      <c r="NXL6" s="1381"/>
      <c r="NXM6" s="1381"/>
      <c r="NXN6" s="1381"/>
      <c r="NXO6" s="1382"/>
      <c r="NXP6" s="1380"/>
      <c r="NXQ6" s="1381"/>
      <c r="NXR6" s="1381"/>
      <c r="NXS6" s="1381"/>
      <c r="NXT6" s="1381"/>
      <c r="NXU6" s="1381"/>
      <c r="NXV6" s="1381"/>
      <c r="NXW6" s="1381"/>
      <c r="NXX6" s="1381"/>
      <c r="NXY6" s="1381"/>
      <c r="NXZ6" s="1381"/>
      <c r="NYA6" s="1381"/>
      <c r="NYB6" s="1381"/>
      <c r="NYC6" s="1381"/>
      <c r="NYD6" s="1381"/>
      <c r="NYE6" s="1382"/>
      <c r="NYF6" s="1380"/>
      <c r="NYG6" s="1381"/>
      <c r="NYH6" s="1381"/>
      <c r="NYI6" s="1381"/>
      <c r="NYJ6" s="1381"/>
      <c r="NYK6" s="1381"/>
      <c r="NYL6" s="1381"/>
      <c r="NYM6" s="1381"/>
      <c r="NYN6" s="1381"/>
      <c r="NYO6" s="1381"/>
      <c r="NYP6" s="1381"/>
      <c r="NYQ6" s="1381"/>
      <c r="NYR6" s="1381"/>
      <c r="NYS6" s="1381"/>
      <c r="NYT6" s="1381"/>
      <c r="NYU6" s="1382"/>
      <c r="NYV6" s="1380"/>
      <c r="NYW6" s="1381"/>
      <c r="NYX6" s="1381"/>
      <c r="NYY6" s="1381"/>
      <c r="NYZ6" s="1381"/>
      <c r="NZA6" s="1381"/>
      <c r="NZB6" s="1381"/>
      <c r="NZC6" s="1381"/>
      <c r="NZD6" s="1381"/>
      <c r="NZE6" s="1381"/>
      <c r="NZF6" s="1381"/>
      <c r="NZG6" s="1381"/>
      <c r="NZH6" s="1381"/>
      <c r="NZI6" s="1381"/>
      <c r="NZJ6" s="1381"/>
      <c r="NZK6" s="1382"/>
      <c r="NZL6" s="1380"/>
      <c r="NZM6" s="1381"/>
      <c r="NZN6" s="1381"/>
      <c r="NZO6" s="1381"/>
      <c r="NZP6" s="1381"/>
      <c r="NZQ6" s="1381"/>
      <c r="NZR6" s="1381"/>
      <c r="NZS6" s="1381"/>
      <c r="NZT6" s="1381"/>
      <c r="NZU6" s="1381"/>
      <c r="NZV6" s="1381"/>
      <c r="NZW6" s="1381"/>
      <c r="NZX6" s="1381"/>
      <c r="NZY6" s="1381"/>
      <c r="NZZ6" s="1381"/>
      <c r="OAA6" s="1382"/>
      <c r="OAB6" s="1380"/>
      <c r="OAC6" s="1381"/>
      <c r="OAD6" s="1381"/>
      <c r="OAE6" s="1381"/>
      <c r="OAF6" s="1381"/>
      <c r="OAG6" s="1381"/>
      <c r="OAH6" s="1381"/>
      <c r="OAI6" s="1381"/>
      <c r="OAJ6" s="1381"/>
      <c r="OAK6" s="1381"/>
      <c r="OAL6" s="1381"/>
      <c r="OAM6" s="1381"/>
      <c r="OAN6" s="1381"/>
      <c r="OAO6" s="1381"/>
      <c r="OAP6" s="1381"/>
      <c r="OAQ6" s="1382"/>
      <c r="OAR6" s="1380"/>
      <c r="OAS6" s="1381"/>
      <c r="OAT6" s="1381"/>
      <c r="OAU6" s="1381"/>
      <c r="OAV6" s="1381"/>
      <c r="OAW6" s="1381"/>
      <c r="OAX6" s="1381"/>
      <c r="OAY6" s="1381"/>
      <c r="OAZ6" s="1381"/>
      <c r="OBA6" s="1381"/>
      <c r="OBB6" s="1381"/>
      <c r="OBC6" s="1381"/>
      <c r="OBD6" s="1381"/>
      <c r="OBE6" s="1381"/>
      <c r="OBF6" s="1381"/>
      <c r="OBG6" s="1382"/>
      <c r="OBH6" s="1380"/>
      <c r="OBI6" s="1381"/>
      <c r="OBJ6" s="1381"/>
      <c r="OBK6" s="1381"/>
      <c r="OBL6" s="1381"/>
      <c r="OBM6" s="1381"/>
      <c r="OBN6" s="1381"/>
      <c r="OBO6" s="1381"/>
      <c r="OBP6" s="1381"/>
      <c r="OBQ6" s="1381"/>
      <c r="OBR6" s="1381"/>
      <c r="OBS6" s="1381"/>
      <c r="OBT6" s="1381"/>
      <c r="OBU6" s="1381"/>
      <c r="OBV6" s="1381"/>
      <c r="OBW6" s="1382"/>
      <c r="OBX6" s="1380"/>
      <c r="OBY6" s="1381"/>
      <c r="OBZ6" s="1381"/>
      <c r="OCA6" s="1381"/>
      <c r="OCB6" s="1381"/>
      <c r="OCC6" s="1381"/>
      <c r="OCD6" s="1381"/>
      <c r="OCE6" s="1381"/>
      <c r="OCF6" s="1381"/>
      <c r="OCG6" s="1381"/>
      <c r="OCH6" s="1381"/>
      <c r="OCI6" s="1381"/>
      <c r="OCJ6" s="1381"/>
      <c r="OCK6" s="1381"/>
      <c r="OCL6" s="1381"/>
      <c r="OCM6" s="1382"/>
      <c r="OCN6" s="1380"/>
      <c r="OCO6" s="1381"/>
      <c r="OCP6" s="1381"/>
      <c r="OCQ6" s="1381"/>
      <c r="OCR6" s="1381"/>
      <c r="OCS6" s="1381"/>
      <c r="OCT6" s="1381"/>
      <c r="OCU6" s="1381"/>
      <c r="OCV6" s="1381"/>
      <c r="OCW6" s="1381"/>
      <c r="OCX6" s="1381"/>
      <c r="OCY6" s="1381"/>
      <c r="OCZ6" s="1381"/>
      <c r="ODA6" s="1381"/>
      <c r="ODB6" s="1381"/>
      <c r="ODC6" s="1382"/>
      <c r="ODD6" s="1380"/>
      <c r="ODE6" s="1381"/>
      <c r="ODF6" s="1381"/>
      <c r="ODG6" s="1381"/>
      <c r="ODH6" s="1381"/>
      <c r="ODI6" s="1381"/>
      <c r="ODJ6" s="1381"/>
      <c r="ODK6" s="1381"/>
      <c r="ODL6" s="1381"/>
      <c r="ODM6" s="1381"/>
      <c r="ODN6" s="1381"/>
      <c r="ODO6" s="1381"/>
      <c r="ODP6" s="1381"/>
      <c r="ODQ6" s="1381"/>
      <c r="ODR6" s="1381"/>
      <c r="ODS6" s="1382"/>
      <c r="ODT6" s="1380"/>
      <c r="ODU6" s="1381"/>
      <c r="ODV6" s="1381"/>
      <c r="ODW6" s="1381"/>
      <c r="ODX6" s="1381"/>
      <c r="ODY6" s="1381"/>
      <c r="ODZ6" s="1381"/>
      <c r="OEA6" s="1381"/>
      <c r="OEB6" s="1381"/>
      <c r="OEC6" s="1381"/>
      <c r="OED6" s="1381"/>
      <c r="OEE6" s="1381"/>
      <c r="OEF6" s="1381"/>
      <c r="OEG6" s="1381"/>
      <c r="OEH6" s="1381"/>
      <c r="OEI6" s="1382"/>
      <c r="OEJ6" s="1380"/>
      <c r="OEK6" s="1381"/>
      <c r="OEL6" s="1381"/>
      <c r="OEM6" s="1381"/>
      <c r="OEN6" s="1381"/>
      <c r="OEO6" s="1381"/>
      <c r="OEP6" s="1381"/>
      <c r="OEQ6" s="1381"/>
      <c r="OER6" s="1381"/>
      <c r="OES6" s="1381"/>
      <c r="OET6" s="1381"/>
      <c r="OEU6" s="1381"/>
      <c r="OEV6" s="1381"/>
      <c r="OEW6" s="1381"/>
      <c r="OEX6" s="1381"/>
      <c r="OEY6" s="1382"/>
      <c r="OEZ6" s="1380"/>
      <c r="OFA6" s="1381"/>
      <c r="OFB6" s="1381"/>
      <c r="OFC6" s="1381"/>
      <c r="OFD6" s="1381"/>
      <c r="OFE6" s="1381"/>
      <c r="OFF6" s="1381"/>
      <c r="OFG6" s="1381"/>
      <c r="OFH6" s="1381"/>
      <c r="OFI6" s="1381"/>
      <c r="OFJ6" s="1381"/>
      <c r="OFK6" s="1381"/>
      <c r="OFL6" s="1381"/>
      <c r="OFM6" s="1381"/>
      <c r="OFN6" s="1381"/>
      <c r="OFO6" s="1382"/>
      <c r="OFP6" s="1380"/>
      <c r="OFQ6" s="1381"/>
      <c r="OFR6" s="1381"/>
      <c r="OFS6" s="1381"/>
      <c r="OFT6" s="1381"/>
      <c r="OFU6" s="1381"/>
      <c r="OFV6" s="1381"/>
      <c r="OFW6" s="1381"/>
      <c r="OFX6" s="1381"/>
      <c r="OFY6" s="1381"/>
      <c r="OFZ6" s="1381"/>
      <c r="OGA6" s="1381"/>
      <c r="OGB6" s="1381"/>
      <c r="OGC6" s="1381"/>
      <c r="OGD6" s="1381"/>
      <c r="OGE6" s="1382"/>
      <c r="OGF6" s="1380"/>
      <c r="OGG6" s="1381"/>
      <c r="OGH6" s="1381"/>
      <c r="OGI6" s="1381"/>
      <c r="OGJ6" s="1381"/>
      <c r="OGK6" s="1381"/>
      <c r="OGL6" s="1381"/>
      <c r="OGM6" s="1381"/>
      <c r="OGN6" s="1381"/>
      <c r="OGO6" s="1381"/>
      <c r="OGP6" s="1381"/>
      <c r="OGQ6" s="1381"/>
      <c r="OGR6" s="1381"/>
      <c r="OGS6" s="1381"/>
      <c r="OGT6" s="1381"/>
      <c r="OGU6" s="1382"/>
      <c r="OGV6" s="1380"/>
      <c r="OGW6" s="1381"/>
      <c r="OGX6" s="1381"/>
      <c r="OGY6" s="1381"/>
      <c r="OGZ6" s="1381"/>
      <c r="OHA6" s="1381"/>
      <c r="OHB6" s="1381"/>
      <c r="OHC6" s="1381"/>
      <c r="OHD6" s="1381"/>
      <c r="OHE6" s="1381"/>
      <c r="OHF6" s="1381"/>
      <c r="OHG6" s="1381"/>
      <c r="OHH6" s="1381"/>
      <c r="OHI6" s="1381"/>
      <c r="OHJ6" s="1381"/>
      <c r="OHK6" s="1382"/>
      <c r="OHL6" s="1380"/>
      <c r="OHM6" s="1381"/>
      <c r="OHN6" s="1381"/>
      <c r="OHO6" s="1381"/>
      <c r="OHP6" s="1381"/>
      <c r="OHQ6" s="1381"/>
      <c r="OHR6" s="1381"/>
      <c r="OHS6" s="1381"/>
      <c r="OHT6" s="1381"/>
      <c r="OHU6" s="1381"/>
      <c r="OHV6" s="1381"/>
      <c r="OHW6" s="1381"/>
      <c r="OHX6" s="1381"/>
      <c r="OHY6" s="1381"/>
      <c r="OHZ6" s="1381"/>
      <c r="OIA6" s="1382"/>
      <c r="OIB6" s="1380"/>
      <c r="OIC6" s="1381"/>
      <c r="OID6" s="1381"/>
      <c r="OIE6" s="1381"/>
      <c r="OIF6" s="1381"/>
      <c r="OIG6" s="1381"/>
      <c r="OIH6" s="1381"/>
      <c r="OII6" s="1381"/>
      <c r="OIJ6" s="1381"/>
      <c r="OIK6" s="1381"/>
      <c r="OIL6" s="1381"/>
      <c r="OIM6" s="1381"/>
      <c r="OIN6" s="1381"/>
      <c r="OIO6" s="1381"/>
      <c r="OIP6" s="1381"/>
      <c r="OIQ6" s="1382"/>
      <c r="OIR6" s="1380"/>
      <c r="OIS6" s="1381"/>
      <c r="OIT6" s="1381"/>
      <c r="OIU6" s="1381"/>
      <c r="OIV6" s="1381"/>
      <c r="OIW6" s="1381"/>
      <c r="OIX6" s="1381"/>
      <c r="OIY6" s="1381"/>
      <c r="OIZ6" s="1381"/>
      <c r="OJA6" s="1381"/>
      <c r="OJB6" s="1381"/>
      <c r="OJC6" s="1381"/>
      <c r="OJD6" s="1381"/>
      <c r="OJE6" s="1381"/>
      <c r="OJF6" s="1381"/>
      <c r="OJG6" s="1382"/>
      <c r="OJH6" s="1380"/>
      <c r="OJI6" s="1381"/>
      <c r="OJJ6" s="1381"/>
      <c r="OJK6" s="1381"/>
      <c r="OJL6" s="1381"/>
      <c r="OJM6" s="1381"/>
      <c r="OJN6" s="1381"/>
      <c r="OJO6" s="1381"/>
      <c r="OJP6" s="1381"/>
      <c r="OJQ6" s="1381"/>
      <c r="OJR6" s="1381"/>
      <c r="OJS6" s="1381"/>
      <c r="OJT6" s="1381"/>
      <c r="OJU6" s="1381"/>
      <c r="OJV6" s="1381"/>
      <c r="OJW6" s="1382"/>
      <c r="OJX6" s="1380"/>
      <c r="OJY6" s="1381"/>
      <c r="OJZ6" s="1381"/>
      <c r="OKA6" s="1381"/>
      <c r="OKB6" s="1381"/>
      <c r="OKC6" s="1381"/>
      <c r="OKD6" s="1381"/>
      <c r="OKE6" s="1381"/>
      <c r="OKF6" s="1381"/>
      <c r="OKG6" s="1381"/>
      <c r="OKH6" s="1381"/>
      <c r="OKI6" s="1381"/>
      <c r="OKJ6" s="1381"/>
      <c r="OKK6" s="1381"/>
      <c r="OKL6" s="1381"/>
      <c r="OKM6" s="1382"/>
      <c r="OKN6" s="1380"/>
      <c r="OKO6" s="1381"/>
      <c r="OKP6" s="1381"/>
      <c r="OKQ6" s="1381"/>
      <c r="OKR6" s="1381"/>
      <c r="OKS6" s="1381"/>
      <c r="OKT6" s="1381"/>
      <c r="OKU6" s="1381"/>
      <c r="OKV6" s="1381"/>
      <c r="OKW6" s="1381"/>
      <c r="OKX6" s="1381"/>
      <c r="OKY6" s="1381"/>
      <c r="OKZ6" s="1381"/>
      <c r="OLA6" s="1381"/>
      <c r="OLB6" s="1381"/>
      <c r="OLC6" s="1382"/>
      <c r="OLD6" s="1380"/>
      <c r="OLE6" s="1381"/>
      <c r="OLF6" s="1381"/>
      <c r="OLG6" s="1381"/>
      <c r="OLH6" s="1381"/>
      <c r="OLI6" s="1381"/>
      <c r="OLJ6" s="1381"/>
      <c r="OLK6" s="1381"/>
      <c r="OLL6" s="1381"/>
      <c r="OLM6" s="1381"/>
      <c r="OLN6" s="1381"/>
      <c r="OLO6" s="1381"/>
      <c r="OLP6" s="1381"/>
      <c r="OLQ6" s="1381"/>
      <c r="OLR6" s="1381"/>
      <c r="OLS6" s="1382"/>
      <c r="OLT6" s="1380"/>
      <c r="OLU6" s="1381"/>
      <c r="OLV6" s="1381"/>
      <c r="OLW6" s="1381"/>
      <c r="OLX6" s="1381"/>
      <c r="OLY6" s="1381"/>
      <c r="OLZ6" s="1381"/>
      <c r="OMA6" s="1381"/>
      <c r="OMB6" s="1381"/>
      <c r="OMC6" s="1381"/>
      <c r="OMD6" s="1381"/>
      <c r="OME6" s="1381"/>
      <c r="OMF6" s="1381"/>
      <c r="OMG6" s="1381"/>
      <c r="OMH6" s="1381"/>
      <c r="OMI6" s="1382"/>
      <c r="OMJ6" s="1380"/>
      <c r="OMK6" s="1381"/>
      <c r="OML6" s="1381"/>
      <c r="OMM6" s="1381"/>
      <c r="OMN6" s="1381"/>
      <c r="OMO6" s="1381"/>
      <c r="OMP6" s="1381"/>
      <c r="OMQ6" s="1381"/>
      <c r="OMR6" s="1381"/>
      <c r="OMS6" s="1381"/>
      <c r="OMT6" s="1381"/>
      <c r="OMU6" s="1381"/>
      <c r="OMV6" s="1381"/>
      <c r="OMW6" s="1381"/>
      <c r="OMX6" s="1381"/>
      <c r="OMY6" s="1382"/>
      <c r="OMZ6" s="1380"/>
      <c r="ONA6" s="1381"/>
      <c r="ONB6" s="1381"/>
      <c r="ONC6" s="1381"/>
      <c r="OND6" s="1381"/>
      <c r="ONE6" s="1381"/>
      <c r="ONF6" s="1381"/>
      <c r="ONG6" s="1381"/>
      <c r="ONH6" s="1381"/>
      <c r="ONI6" s="1381"/>
      <c r="ONJ6" s="1381"/>
      <c r="ONK6" s="1381"/>
      <c r="ONL6" s="1381"/>
      <c r="ONM6" s="1381"/>
      <c r="ONN6" s="1381"/>
      <c r="ONO6" s="1382"/>
      <c r="ONP6" s="1380"/>
      <c r="ONQ6" s="1381"/>
      <c r="ONR6" s="1381"/>
      <c r="ONS6" s="1381"/>
      <c r="ONT6" s="1381"/>
      <c r="ONU6" s="1381"/>
      <c r="ONV6" s="1381"/>
      <c r="ONW6" s="1381"/>
      <c r="ONX6" s="1381"/>
      <c r="ONY6" s="1381"/>
      <c r="ONZ6" s="1381"/>
      <c r="OOA6" s="1381"/>
      <c r="OOB6" s="1381"/>
      <c r="OOC6" s="1381"/>
      <c r="OOD6" s="1381"/>
      <c r="OOE6" s="1382"/>
      <c r="OOF6" s="1380"/>
      <c r="OOG6" s="1381"/>
      <c r="OOH6" s="1381"/>
      <c r="OOI6" s="1381"/>
      <c r="OOJ6" s="1381"/>
      <c r="OOK6" s="1381"/>
      <c r="OOL6" s="1381"/>
      <c r="OOM6" s="1381"/>
      <c r="OON6" s="1381"/>
      <c r="OOO6" s="1381"/>
      <c r="OOP6" s="1381"/>
      <c r="OOQ6" s="1381"/>
      <c r="OOR6" s="1381"/>
      <c r="OOS6" s="1381"/>
      <c r="OOT6" s="1381"/>
      <c r="OOU6" s="1382"/>
      <c r="OOV6" s="1380"/>
      <c r="OOW6" s="1381"/>
      <c r="OOX6" s="1381"/>
      <c r="OOY6" s="1381"/>
      <c r="OOZ6" s="1381"/>
      <c r="OPA6" s="1381"/>
      <c r="OPB6" s="1381"/>
      <c r="OPC6" s="1381"/>
      <c r="OPD6" s="1381"/>
      <c r="OPE6" s="1381"/>
      <c r="OPF6" s="1381"/>
      <c r="OPG6" s="1381"/>
      <c r="OPH6" s="1381"/>
      <c r="OPI6" s="1381"/>
      <c r="OPJ6" s="1381"/>
      <c r="OPK6" s="1382"/>
      <c r="OPL6" s="1380"/>
      <c r="OPM6" s="1381"/>
      <c r="OPN6" s="1381"/>
      <c r="OPO6" s="1381"/>
      <c r="OPP6" s="1381"/>
      <c r="OPQ6" s="1381"/>
      <c r="OPR6" s="1381"/>
      <c r="OPS6" s="1381"/>
      <c r="OPT6" s="1381"/>
      <c r="OPU6" s="1381"/>
      <c r="OPV6" s="1381"/>
      <c r="OPW6" s="1381"/>
      <c r="OPX6" s="1381"/>
      <c r="OPY6" s="1381"/>
      <c r="OPZ6" s="1381"/>
      <c r="OQA6" s="1382"/>
      <c r="OQB6" s="1380"/>
      <c r="OQC6" s="1381"/>
      <c r="OQD6" s="1381"/>
      <c r="OQE6" s="1381"/>
      <c r="OQF6" s="1381"/>
      <c r="OQG6" s="1381"/>
      <c r="OQH6" s="1381"/>
      <c r="OQI6" s="1381"/>
      <c r="OQJ6" s="1381"/>
      <c r="OQK6" s="1381"/>
      <c r="OQL6" s="1381"/>
      <c r="OQM6" s="1381"/>
      <c r="OQN6" s="1381"/>
      <c r="OQO6" s="1381"/>
      <c r="OQP6" s="1381"/>
      <c r="OQQ6" s="1382"/>
      <c r="OQR6" s="1380"/>
      <c r="OQS6" s="1381"/>
      <c r="OQT6" s="1381"/>
      <c r="OQU6" s="1381"/>
      <c r="OQV6" s="1381"/>
      <c r="OQW6" s="1381"/>
      <c r="OQX6" s="1381"/>
      <c r="OQY6" s="1381"/>
      <c r="OQZ6" s="1381"/>
      <c r="ORA6" s="1381"/>
      <c r="ORB6" s="1381"/>
      <c r="ORC6" s="1381"/>
      <c r="ORD6" s="1381"/>
      <c r="ORE6" s="1381"/>
      <c r="ORF6" s="1381"/>
      <c r="ORG6" s="1382"/>
      <c r="ORH6" s="1380"/>
      <c r="ORI6" s="1381"/>
      <c r="ORJ6" s="1381"/>
      <c r="ORK6" s="1381"/>
      <c r="ORL6" s="1381"/>
      <c r="ORM6" s="1381"/>
      <c r="ORN6" s="1381"/>
      <c r="ORO6" s="1381"/>
      <c r="ORP6" s="1381"/>
      <c r="ORQ6" s="1381"/>
      <c r="ORR6" s="1381"/>
      <c r="ORS6" s="1381"/>
      <c r="ORT6" s="1381"/>
      <c r="ORU6" s="1381"/>
      <c r="ORV6" s="1381"/>
      <c r="ORW6" s="1382"/>
      <c r="ORX6" s="1380"/>
      <c r="ORY6" s="1381"/>
      <c r="ORZ6" s="1381"/>
      <c r="OSA6" s="1381"/>
      <c r="OSB6" s="1381"/>
      <c r="OSC6" s="1381"/>
      <c r="OSD6" s="1381"/>
      <c r="OSE6" s="1381"/>
      <c r="OSF6" s="1381"/>
      <c r="OSG6" s="1381"/>
      <c r="OSH6" s="1381"/>
      <c r="OSI6" s="1381"/>
      <c r="OSJ6" s="1381"/>
      <c r="OSK6" s="1381"/>
      <c r="OSL6" s="1381"/>
      <c r="OSM6" s="1382"/>
      <c r="OSN6" s="1380"/>
      <c r="OSO6" s="1381"/>
      <c r="OSP6" s="1381"/>
      <c r="OSQ6" s="1381"/>
      <c r="OSR6" s="1381"/>
      <c r="OSS6" s="1381"/>
      <c r="OST6" s="1381"/>
      <c r="OSU6" s="1381"/>
      <c r="OSV6" s="1381"/>
      <c r="OSW6" s="1381"/>
      <c r="OSX6" s="1381"/>
      <c r="OSY6" s="1381"/>
      <c r="OSZ6" s="1381"/>
      <c r="OTA6" s="1381"/>
      <c r="OTB6" s="1381"/>
      <c r="OTC6" s="1382"/>
      <c r="OTD6" s="1380"/>
      <c r="OTE6" s="1381"/>
      <c r="OTF6" s="1381"/>
      <c r="OTG6" s="1381"/>
      <c r="OTH6" s="1381"/>
      <c r="OTI6" s="1381"/>
      <c r="OTJ6" s="1381"/>
      <c r="OTK6" s="1381"/>
      <c r="OTL6" s="1381"/>
      <c r="OTM6" s="1381"/>
      <c r="OTN6" s="1381"/>
      <c r="OTO6" s="1381"/>
      <c r="OTP6" s="1381"/>
      <c r="OTQ6" s="1381"/>
      <c r="OTR6" s="1381"/>
      <c r="OTS6" s="1382"/>
      <c r="OTT6" s="1380"/>
      <c r="OTU6" s="1381"/>
      <c r="OTV6" s="1381"/>
      <c r="OTW6" s="1381"/>
      <c r="OTX6" s="1381"/>
      <c r="OTY6" s="1381"/>
      <c r="OTZ6" s="1381"/>
      <c r="OUA6" s="1381"/>
      <c r="OUB6" s="1381"/>
      <c r="OUC6" s="1381"/>
      <c r="OUD6" s="1381"/>
      <c r="OUE6" s="1381"/>
      <c r="OUF6" s="1381"/>
      <c r="OUG6" s="1381"/>
      <c r="OUH6" s="1381"/>
      <c r="OUI6" s="1382"/>
      <c r="OUJ6" s="1380"/>
      <c r="OUK6" s="1381"/>
      <c r="OUL6" s="1381"/>
      <c r="OUM6" s="1381"/>
      <c r="OUN6" s="1381"/>
      <c r="OUO6" s="1381"/>
      <c r="OUP6" s="1381"/>
      <c r="OUQ6" s="1381"/>
      <c r="OUR6" s="1381"/>
      <c r="OUS6" s="1381"/>
      <c r="OUT6" s="1381"/>
      <c r="OUU6" s="1381"/>
      <c r="OUV6" s="1381"/>
      <c r="OUW6" s="1381"/>
      <c r="OUX6" s="1381"/>
      <c r="OUY6" s="1382"/>
      <c r="OUZ6" s="1380"/>
      <c r="OVA6" s="1381"/>
      <c r="OVB6" s="1381"/>
      <c r="OVC6" s="1381"/>
      <c r="OVD6" s="1381"/>
      <c r="OVE6" s="1381"/>
      <c r="OVF6" s="1381"/>
      <c r="OVG6" s="1381"/>
      <c r="OVH6" s="1381"/>
      <c r="OVI6" s="1381"/>
      <c r="OVJ6" s="1381"/>
      <c r="OVK6" s="1381"/>
      <c r="OVL6" s="1381"/>
      <c r="OVM6" s="1381"/>
      <c r="OVN6" s="1381"/>
      <c r="OVO6" s="1382"/>
      <c r="OVP6" s="1380"/>
      <c r="OVQ6" s="1381"/>
      <c r="OVR6" s="1381"/>
      <c r="OVS6" s="1381"/>
      <c r="OVT6" s="1381"/>
      <c r="OVU6" s="1381"/>
      <c r="OVV6" s="1381"/>
      <c r="OVW6" s="1381"/>
      <c r="OVX6" s="1381"/>
      <c r="OVY6" s="1381"/>
      <c r="OVZ6" s="1381"/>
      <c r="OWA6" s="1381"/>
      <c r="OWB6" s="1381"/>
      <c r="OWC6" s="1381"/>
      <c r="OWD6" s="1381"/>
      <c r="OWE6" s="1382"/>
      <c r="OWF6" s="1380"/>
      <c r="OWG6" s="1381"/>
      <c r="OWH6" s="1381"/>
      <c r="OWI6" s="1381"/>
      <c r="OWJ6" s="1381"/>
      <c r="OWK6" s="1381"/>
      <c r="OWL6" s="1381"/>
      <c r="OWM6" s="1381"/>
      <c r="OWN6" s="1381"/>
      <c r="OWO6" s="1381"/>
      <c r="OWP6" s="1381"/>
      <c r="OWQ6" s="1381"/>
      <c r="OWR6" s="1381"/>
      <c r="OWS6" s="1381"/>
      <c r="OWT6" s="1381"/>
      <c r="OWU6" s="1382"/>
      <c r="OWV6" s="1380"/>
      <c r="OWW6" s="1381"/>
      <c r="OWX6" s="1381"/>
      <c r="OWY6" s="1381"/>
      <c r="OWZ6" s="1381"/>
      <c r="OXA6" s="1381"/>
      <c r="OXB6" s="1381"/>
      <c r="OXC6" s="1381"/>
      <c r="OXD6" s="1381"/>
      <c r="OXE6" s="1381"/>
      <c r="OXF6" s="1381"/>
      <c r="OXG6" s="1381"/>
      <c r="OXH6" s="1381"/>
      <c r="OXI6" s="1381"/>
      <c r="OXJ6" s="1381"/>
      <c r="OXK6" s="1382"/>
      <c r="OXL6" s="1380"/>
      <c r="OXM6" s="1381"/>
      <c r="OXN6" s="1381"/>
      <c r="OXO6" s="1381"/>
      <c r="OXP6" s="1381"/>
      <c r="OXQ6" s="1381"/>
      <c r="OXR6" s="1381"/>
      <c r="OXS6" s="1381"/>
      <c r="OXT6" s="1381"/>
      <c r="OXU6" s="1381"/>
      <c r="OXV6" s="1381"/>
      <c r="OXW6" s="1381"/>
      <c r="OXX6" s="1381"/>
      <c r="OXY6" s="1381"/>
      <c r="OXZ6" s="1381"/>
      <c r="OYA6" s="1382"/>
      <c r="OYB6" s="1380"/>
      <c r="OYC6" s="1381"/>
      <c r="OYD6" s="1381"/>
      <c r="OYE6" s="1381"/>
      <c r="OYF6" s="1381"/>
      <c r="OYG6" s="1381"/>
      <c r="OYH6" s="1381"/>
      <c r="OYI6" s="1381"/>
      <c r="OYJ6" s="1381"/>
      <c r="OYK6" s="1381"/>
      <c r="OYL6" s="1381"/>
      <c r="OYM6" s="1381"/>
      <c r="OYN6" s="1381"/>
      <c r="OYO6" s="1381"/>
      <c r="OYP6" s="1381"/>
      <c r="OYQ6" s="1382"/>
      <c r="OYR6" s="1380"/>
      <c r="OYS6" s="1381"/>
      <c r="OYT6" s="1381"/>
      <c r="OYU6" s="1381"/>
      <c r="OYV6" s="1381"/>
      <c r="OYW6" s="1381"/>
      <c r="OYX6" s="1381"/>
      <c r="OYY6" s="1381"/>
      <c r="OYZ6" s="1381"/>
      <c r="OZA6" s="1381"/>
      <c r="OZB6" s="1381"/>
      <c r="OZC6" s="1381"/>
      <c r="OZD6" s="1381"/>
      <c r="OZE6" s="1381"/>
      <c r="OZF6" s="1381"/>
      <c r="OZG6" s="1382"/>
      <c r="OZH6" s="1380"/>
      <c r="OZI6" s="1381"/>
      <c r="OZJ6" s="1381"/>
      <c r="OZK6" s="1381"/>
      <c r="OZL6" s="1381"/>
      <c r="OZM6" s="1381"/>
      <c r="OZN6" s="1381"/>
      <c r="OZO6" s="1381"/>
      <c r="OZP6" s="1381"/>
      <c r="OZQ6" s="1381"/>
      <c r="OZR6" s="1381"/>
      <c r="OZS6" s="1381"/>
      <c r="OZT6" s="1381"/>
      <c r="OZU6" s="1381"/>
      <c r="OZV6" s="1381"/>
      <c r="OZW6" s="1382"/>
      <c r="OZX6" s="1380"/>
      <c r="OZY6" s="1381"/>
      <c r="OZZ6" s="1381"/>
      <c r="PAA6" s="1381"/>
      <c r="PAB6" s="1381"/>
      <c r="PAC6" s="1381"/>
      <c r="PAD6" s="1381"/>
      <c r="PAE6" s="1381"/>
      <c r="PAF6" s="1381"/>
      <c r="PAG6" s="1381"/>
      <c r="PAH6" s="1381"/>
      <c r="PAI6" s="1381"/>
      <c r="PAJ6" s="1381"/>
      <c r="PAK6" s="1381"/>
      <c r="PAL6" s="1381"/>
      <c r="PAM6" s="1382"/>
      <c r="PAN6" s="1380"/>
      <c r="PAO6" s="1381"/>
      <c r="PAP6" s="1381"/>
      <c r="PAQ6" s="1381"/>
      <c r="PAR6" s="1381"/>
      <c r="PAS6" s="1381"/>
      <c r="PAT6" s="1381"/>
      <c r="PAU6" s="1381"/>
      <c r="PAV6" s="1381"/>
      <c r="PAW6" s="1381"/>
      <c r="PAX6" s="1381"/>
      <c r="PAY6" s="1381"/>
      <c r="PAZ6" s="1381"/>
      <c r="PBA6" s="1381"/>
      <c r="PBB6" s="1381"/>
      <c r="PBC6" s="1382"/>
      <c r="PBD6" s="1380"/>
      <c r="PBE6" s="1381"/>
      <c r="PBF6" s="1381"/>
      <c r="PBG6" s="1381"/>
      <c r="PBH6" s="1381"/>
      <c r="PBI6" s="1381"/>
      <c r="PBJ6" s="1381"/>
      <c r="PBK6" s="1381"/>
      <c r="PBL6" s="1381"/>
      <c r="PBM6" s="1381"/>
      <c r="PBN6" s="1381"/>
      <c r="PBO6" s="1381"/>
      <c r="PBP6" s="1381"/>
      <c r="PBQ6" s="1381"/>
      <c r="PBR6" s="1381"/>
      <c r="PBS6" s="1382"/>
      <c r="PBT6" s="1380"/>
      <c r="PBU6" s="1381"/>
      <c r="PBV6" s="1381"/>
      <c r="PBW6" s="1381"/>
      <c r="PBX6" s="1381"/>
      <c r="PBY6" s="1381"/>
      <c r="PBZ6" s="1381"/>
      <c r="PCA6" s="1381"/>
      <c r="PCB6" s="1381"/>
      <c r="PCC6" s="1381"/>
      <c r="PCD6" s="1381"/>
      <c r="PCE6" s="1381"/>
      <c r="PCF6" s="1381"/>
      <c r="PCG6" s="1381"/>
      <c r="PCH6" s="1381"/>
      <c r="PCI6" s="1382"/>
      <c r="PCJ6" s="1380"/>
      <c r="PCK6" s="1381"/>
      <c r="PCL6" s="1381"/>
      <c r="PCM6" s="1381"/>
      <c r="PCN6" s="1381"/>
      <c r="PCO6" s="1381"/>
      <c r="PCP6" s="1381"/>
      <c r="PCQ6" s="1381"/>
      <c r="PCR6" s="1381"/>
      <c r="PCS6" s="1381"/>
      <c r="PCT6" s="1381"/>
      <c r="PCU6" s="1381"/>
      <c r="PCV6" s="1381"/>
      <c r="PCW6" s="1381"/>
      <c r="PCX6" s="1381"/>
      <c r="PCY6" s="1382"/>
      <c r="PCZ6" s="1380"/>
      <c r="PDA6" s="1381"/>
      <c r="PDB6" s="1381"/>
      <c r="PDC6" s="1381"/>
      <c r="PDD6" s="1381"/>
      <c r="PDE6" s="1381"/>
      <c r="PDF6" s="1381"/>
      <c r="PDG6" s="1381"/>
      <c r="PDH6" s="1381"/>
      <c r="PDI6" s="1381"/>
      <c r="PDJ6" s="1381"/>
      <c r="PDK6" s="1381"/>
      <c r="PDL6" s="1381"/>
      <c r="PDM6" s="1381"/>
      <c r="PDN6" s="1381"/>
      <c r="PDO6" s="1382"/>
      <c r="PDP6" s="1380"/>
      <c r="PDQ6" s="1381"/>
      <c r="PDR6" s="1381"/>
      <c r="PDS6" s="1381"/>
      <c r="PDT6" s="1381"/>
      <c r="PDU6" s="1381"/>
      <c r="PDV6" s="1381"/>
      <c r="PDW6" s="1381"/>
      <c r="PDX6" s="1381"/>
      <c r="PDY6" s="1381"/>
      <c r="PDZ6" s="1381"/>
      <c r="PEA6" s="1381"/>
      <c r="PEB6" s="1381"/>
      <c r="PEC6" s="1381"/>
      <c r="PED6" s="1381"/>
      <c r="PEE6" s="1382"/>
      <c r="PEF6" s="1380"/>
      <c r="PEG6" s="1381"/>
      <c r="PEH6" s="1381"/>
      <c r="PEI6" s="1381"/>
      <c r="PEJ6" s="1381"/>
      <c r="PEK6" s="1381"/>
      <c r="PEL6" s="1381"/>
      <c r="PEM6" s="1381"/>
      <c r="PEN6" s="1381"/>
      <c r="PEO6" s="1381"/>
      <c r="PEP6" s="1381"/>
      <c r="PEQ6" s="1381"/>
      <c r="PER6" s="1381"/>
      <c r="PES6" s="1381"/>
      <c r="PET6" s="1381"/>
      <c r="PEU6" s="1382"/>
      <c r="PEV6" s="1380"/>
      <c r="PEW6" s="1381"/>
      <c r="PEX6" s="1381"/>
      <c r="PEY6" s="1381"/>
      <c r="PEZ6" s="1381"/>
      <c r="PFA6" s="1381"/>
      <c r="PFB6" s="1381"/>
      <c r="PFC6" s="1381"/>
      <c r="PFD6" s="1381"/>
      <c r="PFE6" s="1381"/>
      <c r="PFF6" s="1381"/>
      <c r="PFG6" s="1381"/>
      <c r="PFH6" s="1381"/>
      <c r="PFI6" s="1381"/>
      <c r="PFJ6" s="1381"/>
      <c r="PFK6" s="1382"/>
      <c r="PFL6" s="1380"/>
      <c r="PFM6" s="1381"/>
      <c r="PFN6" s="1381"/>
      <c r="PFO6" s="1381"/>
      <c r="PFP6" s="1381"/>
      <c r="PFQ6" s="1381"/>
      <c r="PFR6" s="1381"/>
      <c r="PFS6" s="1381"/>
      <c r="PFT6" s="1381"/>
      <c r="PFU6" s="1381"/>
      <c r="PFV6" s="1381"/>
      <c r="PFW6" s="1381"/>
      <c r="PFX6" s="1381"/>
      <c r="PFY6" s="1381"/>
      <c r="PFZ6" s="1381"/>
      <c r="PGA6" s="1382"/>
      <c r="PGB6" s="1380"/>
      <c r="PGC6" s="1381"/>
      <c r="PGD6" s="1381"/>
      <c r="PGE6" s="1381"/>
      <c r="PGF6" s="1381"/>
      <c r="PGG6" s="1381"/>
      <c r="PGH6" s="1381"/>
      <c r="PGI6" s="1381"/>
      <c r="PGJ6" s="1381"/>
      <c r="PGK6" s="1381"/>
      <c r="PGL6" s="1381"/>
      <c r="PGM6" s="1381"/>
      <c r="PGN6" s="1381"/>
      <c r="PGO6" s="1381"/>
      <c r="PGP6" s="1381"/>
      <c r="PGQ6" s="1382"/>
      <c r="PGR6" s="1380"/>
      <c r="PGS6" s="1381"/>
      <c r="PGT6" s="1381"/>
      <c r="PGU6" s="1381"/>
      <c r="PGV6" s="1381"/>
      <c r="PGW6" s="1381"/>
      <c r="PGX6" s="1381"/>
      <c r="PGY6" s="1381"/>
      <c r="PGZ6" s="1381"/>
      <c r="PHA6" s="1381"/>
      <c r="PHB6" s="1381"/>
      <c r="PHC6" s="1381"/>
      <c r="PHD6" s="1381"/>
      <c r="PHE6" s="1381"/>
      <c r="PHF6" s="1381"/>
      <c r="PHG6" s="1382"/>
      <c r="PHH6" s="1380"/>
      <c r="PHI6" s="1381"/>
      <c r="PHJ6" s="1381"/>
      <c r="PHK6" s="1381"/>
      <c r="PHL6" s="1381"/>
      <c r="PHM6" s="1381"/>
      <c r="PHN6" s="1381"/>
      <c r="PHO6" s="1381"/>
      <c r="PHP6" s="1381"/>
      <c r="PHQ6" s="1381"/>
      <c r="PHR6" s="1381"/>
      <c r="PHS6" s="1381"/>
      <c r="PHT6" s="1381"/>
      <c r="PHU6" s="1381"/>
      <c r="PHV6" s="1381"/>
      <c r="PHW6" s="1382"/>
      <c r="PHX6" s="1380"/>
      <c r="PHY6" s="1381"/>
      <c r="PHZ6" s="1381"/>
      <c r="PIA6" s="1381"/>
      <c r="PIB6" s="1381"/>
      <c r="PIC6" s="1381"/>
      <c r="PID6" s="1381"/>
      <c r="PIE6" s="1381"/>
      <c r="PIF6" s="1381"/>
      <c r="PIG6" s="1381"/>
      <c r="PIH6" s="1381"/>
      <c r="PII6" s="1381"/>
      <c r="PIJ6" s="1381"/>
      <c r="PIK6" s="1381"/>
      <c r="PIL6" s="1381"/>
      <c r="PIM6" s="1382"/>
      <c r="PIN6" s="1380"/>
      <c r="PIO6" s="1381"/>
      <c r="PIP6" s="1381"/>
      <c r="PIQ6" s="1381"/>
      <c r="PIR6" s="1381"/>
      <c r="PIS6" s="1381"/>
      <c r="PIT6" s="1381"/>
      <c r="PIU6" s="1381"/>
      <c r="PIV6" s="1381"/>
      <c r="PIW6" s="1381"/>
      <c r="PIX6" s="1381"/>
      <c r="PIY6" s="1381"/>
      <c r="PIZ6" s="1381"/>
      <c r="PJA6" s="1381"/>
      <c r="PJB6" s="1381"/>
      <c r="PJC6" s="1382"/>
      <c r="PJD6" s="1380"/>
      <c r="PJE6" s="1381"/>
      <c r="PJF6" s="1381"/>
      <c r="PJG6" s="1381"/>
      <c r="PJH6" s="1381"/>
      <c r="PJI6" s="1381"/>
      <c r="PJJ6" s="1381"/>
      <c r="PJK6" s="1381"/>
      <c r="PJL6" s="1381"/>
      <c r="PJM6" s="1381"/>
      <c r="PJN6" s="1381"/>
      <c r="PJO6" s="1381"/>
      <c r="PJP6" s="1381"/>
      <c r="PJQ6" s="1381"/>
      <c r="PJR6" s="1381"/>
      <c r="PJS6" s="1382"/>
      <c r="PJT6" s="1380"/>
      <c r="PJU6" s="1381"/>
      <c r="PJV6" s="1381"/>
      <c r="PJW6" s="1381"/>
      <c r="PJX6" s="1381"/>
      <c r="PJY6" s="1381"/>
      <c r="PJZ6" s="1381"/>
      <c r="PKA6" s="1381"/>
      <c r="PKB6" s="1381"/>
      <c r="PKC6" s="1381"/>
      <c r="PKD6" s="1381"/>
      <c r="PKE6" s="1381"/>
      <c r="PKF6" s="1381"/>
      <c r="PKG6" s="1381"/>
      <c r="PKH6" s="1381"/>
      <c r="PKI6" s="1382"/>
      <c r="PKJ6" s="1380"/>
      <c r="PKK6" s="1381"/>
      <c r="PKL6" s="1381"/>
      <c r="PKM6" s="1381"/>
      <c r="PKN6" s="1381"/>
      <c r="PKO6" s="1381"/>
      <c r="PKP6" s="1381"/>
      <c r="PKQ6" s="1381"/>
      <c r="PKR6" s="1381"/>
      <c r="PKS6" s="1381"/>
      <c r="PKT6" s="1381"/>
      <c r="PKU6" s="1381"/>
      <c r="PKV6" s="1381"/>
      <c r="PKW6" s="1381"/>
      <c r="PKX6" s="1381"/>
      <c r="PKY6" s="1382"/>
      <c r="PKZ6" s="1380"/>
      <c r="PLA6" s="1381"/>
      <c r="PLB6" s="1381"/>
      <c r="PLC6" s="1381"/>
      <c r="PLD6" s="1381"/>
      <c r="PLE6" s="1381"/>
      <c r="PLF6" s="1381"/>
      <c r="PLG6" s="1381"/>
      <c r="PLH6" s="1381"/>
      <c r="PLI6" s="1381"/>
      <c r="PLJ6" s="1381"/>
      <c r="PLK6" s="1381"/>
      <c r="PLL6" s="1381"/>
      <c r="PLM6" s="1381"/>
      <c r="PLN6" s="1381"/>
      <c r="PLO6" s="1382"/>
      <c r="PLP6" s="1380"/>
      <c r="PLQ6" s="1381"/>
      <c r="PLR6" s="1381"/>
      <c r="PLS6" s="1381"/>
      <c r="PLT6" s="1381"/>
      <c r="PLU6" s="1381"/>
      <c r="PLV6" s="1381"/>
      <c r="PLW6" s="1381"/>
      <c r="PLX6" s="1381"/>
      <c r="PLY6" s="1381"/>
      <c r="PLZ6" s="1381"/>
      <c r="PMA6" s="1381"/>
      <c r="PMB6" s="1381"/>
      <c r="PMC6" s="1381"/>
      <c r="PMD6" s="1381"/>
      <c r="PME6" s="1382"/>
      <c r="PMF6" s="1380"/>
      <c r="PMG6" s="1381"/>
      <c r="PMH6" s="1381"/>
      <c r="PMI6" s="1381"/>
      <c r="PMJ6" s="1381"/>
      <c r="PMK6" s="1381"/>
      <c r="PML6" s="1381"/>
      <c r="PMM6" s="1381"/>
      <c r="PMN6" s="1381"/>
      <c r="PMO6" s="1381"/>
      <c r="PMP6" s="1381"/>
      <c r="PMQ6" s="1381"/>
      <c r="PMR6" s="1381"/>
      <c r="PMS6" s="1381"/>
      <c r="PMT6" s="1381"/>
      <c r="PMU6" s="1382"/>
      <c r="PMV6" s="1380"/>
      <c r="PMW6" s="1381"/>
      <c r="PMX6" s="1381"/>
      <c r="PMY6" s="1381"/>
      <c r="PMZ6" s="1381"/>
      <c r="PNA6" s="1381"/>
      <c r="PNB6" s="1381"/>
      <c r="PNC6" s="1381"/>
      <c r="PND6" s="1381"/>
      <c r="PNE6" s="1381"/>
      <c r="PNF6" s="1381"/>
      <c r="PNG6" s="1381"/>
      <c r="PNH6" s="1381"/>
      <c r="PNI6" s="1381"/>
      <c r="PNJ6" s="1381"/>
      <c r="PNK6" s="1382"/>
      <c r="PNL6" s="1380"/>
      <c r="PNM6" s="1381"/>
      <c r="PNN6" s="1381"/>
      <c r="PNO6" s="1381"/>
      <c r="PNP6" s="1381"/>
      <c r="PNQ6" s="1381"/>
      <c r="PNR6" s="1381"/>
      <c r="PNS6" s="1381"/>
      <c r="PNT6" s="1381"/>
      <c r="PNU6" s="1381"/>
      <c r="PNV6" s="1381"/>
      <c r="PNW6" s="1381"/>
      <c r="PNX6" s="1381"/>
      <c r="PNY6" s="1381"/>
      <c r="PNZ6" s="1381"/>
      <c r="POA6" s="1382"/>
      <c r="POB6" s="1380"/>
      <c r="POC6" s="1381"/>
      <c r="POD6" s="1381"/>
      <c r="POE6" s="1381"/>
      <c r="POF6" s="1381"/>
      <c r="POG6" s="1381"/>
      <c r="POH6" s="1381"/>
      <c r="POI6" s="1381"/>
      <c r="POJ6" s="1381"/>
      <c r="POK6" s="1381"/>
      <c r="POL6" s="1381"/>
      <c r="POM6" s="1381"/>
      <c r="PON6" s="1381"/>
      <c r="POO6" s="1381"/>
      <c r="POP6" s="1381"/>
      <c r="POQ6" s="1382"/>
      <c r="POR6" s="1380"/>
      <c r="POS6" s="1381"/>
      <c r="POT6" s="1381"/>
      <c r="POU6" s="1381"/>
      <c r="POV6" s="1381"/>
      <c r="POW6" s="1381"/>
      <c r="POX6" s="1381"/>
      <c r="POY6" s="1381"/>
      <c r="POZ6" s="1381"/>
      <c r="PPA6" s="1381"/>
      <c r="PPB6" s="1381"/>
      <c r="PPC6" s="1381"/>
      <c r="PPD6" s="1381"/>
      <c r="PPE6" s="1381"/>
      <c r="PPF6" s="1381"/>
      <c r="PPG6" s="1382"/>
      <c r="PPH6" s="1380"/>
      <c r="PPI6" s="1381"/>
      <c r="PPJ6" s="1381"/>
      <c r="PPK6" s="1381"/>
      <c r="PPL6" s="1381"/>
      <c r="PPM6" s="1381"/>
      <c r="PPN6" s="1381"/>
      <c r="PPO6" s="1381"/>
      <c r="PPP6" s="1381"/>
      <c r="PPQ6" s="1381"/>
      <c r="PPR6" s="1381"/>
      <c r="PPS6" s="1381"/>
      <c r="PPT6" s="1381"/>
      <c r="PPU6" s="1381"/>
      <c r="PPV6" s="1381"/>
      <c r="PPW6" s="1382"/>
      <c r="PPX6" s="1380"/>
      <c r="PPY6" s="1381"/>
      <c r="PPZ6" s="1381"/>
      <c r="PQA6" s="1381"/>
      <c r="PQB6" s="1381"/>
      <c r="PQC6" s="1381"/>
      <c r="PQD6" s="1381"/>
      <c r="PQE6" s="1381"/>
      <c r="PQF6" s="1381"/>
      <c r="PQG6" s="1381"/>
      <c r="PQH6" s="1381"/>
      <c r="PQI6" s="1381"/>
      <c r="PQJ6" s="1381"/>
      <c r="PQK6" s="1381"/>
      <c r="PQL6" s="1381"/>
      <c r="PQM6" s="1382"/>
      <c r="PQN6" s="1380"/>
      <c r="PQO6" s="1381"/>
      <c r="PQP6" s="1381"/>
      <c r="PQQ6" s="1381"/>
      <c r="PQR6" s="1381"/>
      <c r="PQS6" s="1381"/>
      <c r="PQT6" s="1381"/>
      <c r="PQU6" s="1381"/>
      <c r="PQV6" s="1381"/>
      <c r="PQW6" s="1381"/>
      <c r="PQX6" s="1381"/>
      <c r="PQY6" s="1381"/>
      <c r="PQZ6" s="1381"/>
      <c r="PRA6" s="1381"/>
      <c r="PRB6" s="1381"/>
      <c r="PRC6" s="1382"/>
      <c r="PRD6" s="1380"/>
      <c r="PRE6" s="1381"/>
      <c r="PRF6" s="1381"/>
      <c r="PRG6" s="1381"/>
      <c r="PRH6" s="1381"/>
      <c r="PRI6" s="1381"/>
      <c r="PRJ6" s="1381"/>
      <c r="PRK6" s="1381"/>
      <c r="PRL6" s="1381"/>
      <c r="PRM6" s="1381"/>
      <c r="PRN6" s="1381"/>
      <c r="PRO6" s="1381"/>
      <c r="PRP6" s="1381"/>
      <c r="PRQ6" s="1381"/>
      <c r="PRR6" s="1381"/>
      <c r="PRS6" s="1382"/>
      <c r="PRT6" s="1380"/>
      <c r="PRU6" s="1381"/>
      <c r="PRV6" s="1381"/>
      <c r="PRW6" s="1381"/>
      <c r="PRX6" s="1381"/>
      <c r="PRY6" s="1381"/>
      <c r="PRZ6" s="1381"/>
      <c r="PSA6" s="1381"/>
      <c r="PSB6" s="1381"/>
      <c r="PSC6" s="1381"/>
      <c r="PSD6" s="1381"/>
      <c r="PSE6" s="1381"/>
      <c r="PSF6" s="1381"/>
      <c r="PSG6" s="1381"/>
      <c r="PSH6" s="1381"/>
      <c r="PSI6" s="1382"/>
      <c r="PSJ6" s="1380"/>
      <c r="PSK6" s="1381"/>
      <c r="PSL6" s="1381"/>
      <c r="PSM6" s="1381"/>
      <c r="PSN6" s="1381"/>
      <c r="PSO6" s="1381"/>
      <c r="PSP6" s="1381"/>
      <c r="PSQ6" s="1381"/>
      <c r="PSR6" s="1381"/>
      <c r="PSS6" s="1381"/>
      <c r="PST6" s="1381"/>
      <c r="PSU6" s="1381"/>
      <c r="PSV6" s="1381"/>
      <c r="PSW6" s="1381"/>
      <c r="PSX6" s="1381"/>
      <c r="PSY6" s="1382"/>
      <c r="PSZ6" s="1380"/>
      <c r="PTA6" s="1381"/>
      <c r="PTB6" s="1381"/>
      <c r="PTC6" s="1381"/>
      <c r="PTD6" s="1381"/>
      <c r="PTE6" s="1381"/>
      <c r="PTF6" s="1381"/>
      <c r="PTG6" s="1381"/>
      <c r="PTH6" s="1381"/>
      <c r="PTI6" s="1381"/>
      <c r="PTJ6" s="1381"/>
      <c r="PTK6" s="1381"/>
      <c r="PTL6" s="1381"/>
      <c r="PTM6" s="1381"/>
      <c r="PTN6" s="1381"/>
      <c r="PTO6" s="1382"/>
      <c r="PTP6" s="1380"/>
      <c r="PTQ6" s="1381"/>
      <c r="PTR6" s="1381"/>
      <c r="PTS6" s="1381"/>
      <c r="PTT6" s="1381"/>
      <c r="PTU6" s="1381"/>
      <c r="PTV6" s="1381"/>
      <c r="PTW6" s="1381"/>
      <c r="PTX6" s="1381"/>
      <c r="PTY6" s="1381"/>
      <c r="PTZ6" s="1381"/>
      <c r="PUA6" s="1381"/>
      <c r="PUB6" s="1381"/>
      <c r="PUC6" s="1381"/>
      <c r="PUD6" s="1381"/>
      <c r="PUE6" s="1382"/>
      <c r="PUF6" s="1380"/>
      <c r="PUG6" s="1381"/>
      <c r="PUH6" s="1381"/>
      <c r="PUI6" s="1381"/>
      <c r="PUJ6" s="1381"/>
      <c r="PUK6" s="1381"/>
      <c r="PUL6" s="1381"/>
      <c r="PUM6" s="1381"/>
      <c r="PUN6" s="1381"/>
      <c r="PUO6" s="1381"/>
      <c r="PUP6" s="1381"/>
      <c r="PUQ6" s="1381"/>
      <c r="PUR6" s="1381"/>
      <c r="PUS6" s="1381"/>
      <c r="PUT6" s="1381"/>
      <c r="PUU6" s="1382"/>
      <c r="PUV6" s="1380"/>
      <c r="PUW6" s="1381"/>
      <c r="PUX6" s="1381"/>
      <c r="PUY6" s="1381"/>
      <c r="PUZ6" s="1381"/>
      <c r="PVA6" s="1381"/>
      <c r="PVB6" s="1381"/>
      <c r="PVC6" s="1381"/>
      <c r="PVD6" s="1381"/>
      <c r="PVE6" s="1381"/>
      <c r="PVF6" s="1381"/>
      <c r="PVG6" s="1381"/>
      <c r="PVH6" s="1381"/>
      <c r="PVI6" s="1381"/>
      <c r="PVJ6" s="1381"/>
      <c r="PVK6" s="1382"/>
      <c r="PVL6" s="1380"/>
      <c r="PVM6" s="1381"/>
      <c r="PVN6" s="1381"/>
      <c r="PVO6" s="1381"/>
      <c r="PVP6" s="1381"/>
      <c r="PVQ6" s="1381"/>
      <c r="PVR6" s="1381"/>
      <c r="PVS6" s="1381"/>
      <c r="PVT6" s="1381"/>
      <c r="PVU6" s="1381"/>
      <c r="PVV6" s="1381"/>
      <c r="PVW6" s="1381"/>
      <c r="PVX6" s="1381"/>
      <c r="PVY6" s="1381"/>
      <c r="PVZ6" s="1381"/>
      <c r="PWA6" s="1382"/>
      <c r="PWB6" s="1380"/>
      <c r="PWC6" s="1381"/>
      <c r="PWD6" s="1381"/>
      <c r="PWE6" s="1381"/>
      <c r="PWF6" s="1381"/>
      <c r="PWG6" s="1381"/>
      <c r="PWH6" s="1381"/>
      <c r="PWI6" s="1381"/>
      <c r="PWJ6" s="1381"/>
      <c r="PWK6" s="1381"/>
      <c r="PWL6" s="1381"/>
      <c r="PWM6" s="1381"/>
      <c r="PWN6" s="1381"/>
      <c r="PWO6" s="1381"/>
      <c r="PWP6" s="1381"/>
      <c r="PWQ6" s="1382"/>
      <c r="PWR6" s="1380"/>
      <c r="PWS6" s="1381"/>
      <c r="PWT6" s="1381"/>
      <c r="PWU6" s="1381"/>
      <c r="PWV6" s="1381"/>
      <c r="PWW6" s="1381"/>
      <c r="PWX6" s="1381"/>
      <c r="PWY6" s="1381"/>
      <c r="PWZ6" s="1381"/>
      <c r="PXA6" s="1381"/>
      <c r="PXB6" s="1381"/>
      <c r="PXC6" s="1381"/>
      <c r="PXD6" s="1381"/>
      <c r="PXE6" s="1381"/>
      <c r="PXF6" s="1381"/>
      <c r="PXG6" s="1382"/>
      <c r="PXH6" s="1380"/>
      <c r="PXI6" s="1381"/>
      <c r="PXJ6" s="1381"/>
      <c r="PXK6" s="1381"/>
      <c r="PXL6" s="1381"/>
      <c r="PXM6" s="1381"/>
      <c r="PXN6" s="1381"/>
      <c r="PXO6" s="1381"/>
      <c r="PXP6" s="1381"/>
      <c r="PXQ6" s="1381"/>
      <c r="PXR6" s="1381"/>
      <c r="PXS6" s="1381"/>
      <c r="PXT6" s="1381"/>
      <c r="PXU6" s="1381"/>
      <c r="PXV6" s="1381"/>
      <c r="PXW6" s="1382"/>
      <c r="PXX6" s="1380"/>
      <c r="PXY6" s="1381"/>
      <c r="PXZ6" s="1381"/>
      <c r="PYA6" s="1381"/>
      <c r="PYB6" s="1381"/>
      <c r="PYC6" s="1381"/>
      <c r="PYD6" s="1381"/>
      <c r="PYE6" s="1381"/>
      <c r="PYF6" s="1381"/>
      <c r="PYG6" s="1381"/>
      <c r="PYH6" s="1381"/>
      <c r="PYI6" s="1381"/>
      <c r="PYJ6" s="1381"/>
      <c r="PYK6" s="1381"/>
      <c r="PYL6" s="1381"/>
      <c r="PYM6" s="1382"/>
      <c r="PYN6" s="1380"/>
      <c r="PYO6" s="1381"/>
      <c r="PYP6" s="1381"/>
      <c r="PYQ6" s="1381"/>
      <c r="PYR6" s="1381"/>
      <c r="PYS6" s="1381"/>
      <c r="PYT6" s="1381"/>
      <c r="PYU6" s="1381"/>
      <c r="PYV6" s="1381"/>
      <c r="PYW6" s="1381"/>
      <c r="PYX6" s="1381"/>
      <c r="PYY6" s="1381"/>
      <c r="PYZ6" s="1381"/>
      <c r="PZA6" s="1381"/>
      <c r="PZB6" s="1381"/>
      <c r="PZC6" s="1382"/>
      <c r="PZD6" s="1380"/>
      <c r="PZE6" s="1381"/>
      <c r="PZF6" s="1381"/>
      <c r="PZG6" s="1381"/>
      <c r="PZH6" s="1381"/>
      <c r="PZI6" s="1381"/>
      <c r="PZJ6" s="1381"/>
      <c r="PZK6" s="1381"/>
      <c r="PZL6" s="1381"/>
      <c r="PZM6" s="1381"/>
      <c r="PZN6" s="1381"/>
      <c r="PZO6" s="1381"/>
      <c r="PZP6" s="1381"/>
      <c r="PZQ6" s="1381"/>
      <c r="PZR6" s="1381"/>
      <c r="PZS6" s="1382"/>
      <c r="PZT6" s="1380"/>
      <c r="PZU6" s="1381"/>
      <c r="PZV6" s="1381"/>
      <c r="PZW6" s="1381"/>
      <c r="PZX6" s="1381"/>
      <c r="PZY6" s="1381"/>
      <c r="PZZ6" s="1381"/>
      <c r="QAA6" s="1381"/>
      <c r="QAB6" s="1381"/>
      <c r="QAC6" s="1381"/>
      <c r="QAD6" s="1381"/>
      <c r="QAE6" s="1381"/>
      <c r="QAF6" s="1381"/>
      <c r="QAG6" s="1381"/>
      <c r="QAH6" s="1381"/>
      <c r="QAI6" s="1382"/>
      <c r="QAJ6" s="1380"/>
      <c r="QAK6" s="1381"/>
      <c r="QAL6" s="1381"/>
      <c r="QAM6" s="1381"/>
      <c r="QAN6" s="1381"/>
      <c r="QAO6" s="1381"/>
      <c r="QAP6" s="1381"/>
      <c r="QAQ6" s="1381"/>
      <c r="QAR6" s="1381"/>
      <c r="QAS6" s="1381"/>
      <c r="QAT6" s="1381"/>
      <c r="QAU6" s="1381"/>
      <c r="QAV6" s="1381"/>
      <c r="QAW6" s="1381"/>
      <c r="QAX6" s="1381"/>
      <c r="QAY6" s="1382"/>
      <c r="QAZ6" s="1380"/>
      <c r="QBA6" s="1381"/>
      <c r="QBB6" s="1381"/>
      <c r="QBC6" s="1381"/>
      <c r="QBD6" s="1381"/>
      <c r="QBE6" s="1381"/>
      <c r="QBF6" s="1381"/>
      <c r="QBG6" s="1381"/>
      <c r="QBH6" s="1381"/>
      <c r="QBI6" s="1381"/>
      <c r="QBJ6" s="1381"/>
      <c r="QBK6" s="1381"/>
      <c r="QBL6" s="1381"/>
      <c r="QBM6" s="1381"/>
      <c r="QBN6" s="1381"/>
      <c r="QBO6" s="1382"/>
      <c r="QBP6" s="1380"/>
      <c r="QBQ6" s="1381"/>
      <c r="QBR6" s="1381"/>
      <c r="QBS6" s="1381"/>
      <c r="QBT6" s="1381"/>
      <c r="QBU6" s="1381"/>
      <c r="QBV6" s="1381"/>
      <c r="QBW6" s="1381"/>
      <c r="QBX6" s="1381"/>
      <c r="QBY6" s="1381"/>
      <c r="QBZ6" s="1381"/>
      <c r="QCA6" s="1381"/>
      <c r="QCB6" s="1381"/>
      <c r="QCC6" s="1381"/>
      <c r="QCD6" s="1381"/>
      <c r="QCE6" s="1382"/>
      <c r="QCF6" s="1380"/>
      <c r="QCG6" s="1381"/>
      <c r="QCH6" s="1381"/>
      <c r="QCI6" s="1381"/>
      <c r="QCJ6" s="1381"/>
      <c r="QCK6" s="1381"/>
      <c r="QCL6" s="1381"/>
      <c r="QCM6" s="1381"/>
      <c r="QCN6" s="1381"/>
      <c r="QCO6" s="1381"/>
      <c r="QCP6" s="1381"/>
      <c r="QCQ6" s="1381"/>
      <c r="QCR6" s="1381"/>
      <c r="QCS6" s="1381"/>
      <c r="QCT6" s="1381"/>
      <c r="QCU6" s="1382"/>
      <c r="QCV6" s="1380"/>
      <c r="QCW6" s="1381"/>
      <c r="QCX6" s="1381"/>
      <c r="QCY6" s="1381"/>
      <c r="QCZ6" s="1381"/>
      <c r="QDA6" s="1381"/>
      <c r="QDB6" s="1381"/>
      <c r="QDC6" s="1381"/>
      <c r="QDD6" s="1381"/>
      <c r="QDE6" s="1381"/>
      <c r="QDF6" s="1381"/>
      <c r="QDG6" s="1381"/>
      <c r="QDH6" s="1381"/>
      <c r="QDI6" s="1381"/>
      <c r="QDJ6" s="1381"/>
      <c r="QDK6" s="1382"/>
      <c r="QDL6" s="1380"/>
      <c r="QDM6" s="1381"/>
      <c r="QDN6" s="1381"/>
      <c r="QDO6" s="1381"/>
      <c r="QDP6" s="1381"/>
      <c r="QDQ6" s="1381"/>
      <c r="QDR6" s="1381"/>
      <c r="QDS6" s="1381"/>
      <c r="QDT6" s="1381"/>
      <c r="QDU6" s="1381"/>
      <c r="QDV6" s="1381"/>
      <c r="QDW6" s="1381"/>
      <c r="QDX6" s="1381"/>
      <c r="QDY6" s="1381"/>
      <c r="QDZ6" s="1381"/>
      <c r="QEA6" s="1382"/>
      <c r="QEB6" s="1380"/>
      <c r="QEC6" s="1381"/>
      <c r="QED6" s="1381"/>
      <c r="QEE6" s="1381"/>
      <c r="QEF6" s="1381"/>
      <c r="QEG6" s="1381"/>
      <c r="QEH6" s="1381"/>
      <c r="QEI6" s="1381"/>
      <c r="QEJ6" s="1381"/>
      <c r="QEK6" s="1381"/>
      <c r="QEL6" s="1381"/>
      <c r="QEM6" s="1381"/>
      <c r="QEN6" s="1381"/>
      <c r="QEO6" s="1381"/>
      <c r="QEP6" s="1381"/>
      <c r="QEQ6" s="1382"/>
      <c r="QER6" s="1380"/>
      <c r="QES6" s="1381"/>
      <c r="QET6" s="1381"/>
      <c r="QEU6" s="1381"/>
      <c r="QEV6" s="1381"/>
      <c r="QEW6" s="1381"/>
      <c r="QEX6" s="1381"/>
      <c r="QEY6" s="1381"/>
      <c r="QEZ6" s="1381"/>
      <c r="QFA6" s="1381"/>
      <c r="QFB6" s="1381"/>
      <c r="QFC6" s="1381"/>
      <c r="QFD6" s="1381"/>
      <c r="QFE6" s="1381"/>
      <c r="QFF6" s="1381"/>
      <c r="QFG6" s="1382"/>
      <c r="QFH6" s="1380"/>
      <c r="QFI6" s="1381"/>
      <c r="QFJ6" s="1381"/>
      <c r="QFK6" s="1381"/>
      <c r="QFL6" s="1381"/>
      <c r="QFM6" s="1381"/>
      <c r="QFN6" s="1381"/>
      <c r="QFO6" s="1381"/>
      <c r="QFP6" s="1381"/>
      <c r="QFQ6" s="1381"/>
      <c r="QFR6" s="1381"/>
      <c r="QFS6" s="1381"/>
      <c r="QFT6" s="1381"/>
      <c r="QFU6" s="1381"/>
      <c r="QFV6" s="1381"/>
      <c r="QFW6" s="1382"/>
      <c r="QFX6" s="1380"/>
      <c r="QFY6" s="1381"/>
      <c r="QFZ6" s="1381"/>
      <c r="QGA6" s="1381"/>
      <c r="QGB6" s="1381"/>
      <c r="QGC6" s="1381"/>
      <c r="QGD6" s="1381"/>
      <c r="QGE6" s="1381"/>
      <c r="QGF6" s="1381"/>
      <c r="QGG6" s="1381"/>
      <c r="QGH6" s="1381"/>
      <c r="QGI6" s="1381"/>
      <c r="QGJ6" s="1381"/>
      <c r="QGK6" s="1381"/>
      <c r="QGL6" s="1381"/>
      <c r="QGM6" s="1382"/>
      <c r="QGN6" s="1380"/>
      <c r="QGO6" s="1381"/>
      <c r="QGP6" s="1381"/>
      <c r="QGQ6" s="1381"/>
      <c r="QGR6" s="1381"/>
      <c r="QGS6" s="1381"/>
      <c r="QGT6" s="1381"/>
      <c r="QGU6" s="1381"/>
      <c r="QGV6" s="1381"/>
      <c r="QGW6" s="1381"/>
      <c r="QGX6" s="1381"/>
      <c r="QGY6" s="1381"/>
      <c r="QGZ6" s="1381"/>
      <c r="QHA6" s="1381"/>
      <c r="QHB6" s="1381"/>
      <c r="QHC6" s="1382"/>
      <c r="QHD6" s="1380"/>
      <c r="QHE6" s="1381"/>
      <c r="QHF6" s="1381"/>
      <c r="QHG6" s="1381"/>
      <c r="QHH6" s="1381"/>
      <c r="QHI6" s="1381"/>
      <c r="QHJ6" s="1381"/>
      <c r="QHK6" s="1381"/>
      <c r="QHL6" s="1381"/>
      <c r="QHM6" s="1381"/>
      <c r="QHN6" s="1381"/>
      <c r="QHO6" s="1381"/>
      <c r="QHP6" s="1381"/>
      <c r="QHQ6" s="1381"/>
      <c r="QHR6" s="1381"/>
      <c r="QHS6" s="1382"/>
      <c r="QHT6" s="1380"/>
      <c r="QHU6" s="1381"/>
      <c r="QHV6" s="1381"/>
      <c r="QHW6" s="1381"/>
      <c r="QHX6" s="1381"/>
      <c r="QHY6" s="1381"/>
      <c r="QHZ6" s="1381"/>
      <c r="QIA6" s="1381"/>
      <c r="QIB6" s="1381"/>
      <c r="QIC6" s="1381"/>
      <c r="QID6" s="1381"/>
      <c r="QIE6" s="1381"/>
      <c r="QIF6" s="1381"/>
      <c r="QIG6" s="1381"/>
      <c r="QIH6" s="1381"/>
      <c r="QII6" s="1382"/>
      <c r="QIJ6" s="1380"/>
      <c r="QIK6" s="1381"/>
      <c r="QIL6" s="1381"/>
      <c r="QIM6" s="1381"/>
      <c r="QIN6" s="1381"/>
      <c r="QIO6" s="1381"/>
      <c r="QIP6" s="1381"/>
      <c r="QIQ6" s="1381"/>
      <c r="QIR6" s="1381"/>
      <c r="QIS6" s="1381"/>
      <c r="QIT6" s="1381"/>
      <c r="QIU6" s="1381"/>
      <c r="QIV6" s="1381"/>
      <c r="QIW6" s="1381"/>
      <c r="QIX6" s="1381"/>
      <c r="QIY6" s="1382"/>
      <c r="QIZ6" s="1380"/>
      <c r="QJA6" s="1381"/>
      <c r="QJB6" s="1381"/>
      <c r="QJC6" s="1381"/>
      <c r="QJD6" s="1381"/>
      <c r="QJE6" s="1381"/>
      <c r="QJF6" s="1381"/>
      <c r="QJG6" s="1381"/>
      <c r="QJH6" s="1381"/>
      <c r="QJI6" s="1381"/>
      <c r="QJJ6" s="1381"/>
      <c r="QJK6" s="1381"/>
      <c r="QJL6" s="1381"/>
      <c r="QJM6" s="1381"/>
      <c r="QJN6" s="1381"/>
      <c r="QJO6" s="1382"/>
      <c r="QJP6" s="1380"/>
      <c r="QJQ6" s="1381"/>
      <c r="QJR6" s="1381"/>
      <c r="QJS6" s="1381"/>
      <c r="QJT6" s="1381"/>
      <c r="QJU6" s="1381"/>
      <c r="QJV6" s="1381"/>
      <c r="QJW6" s="1381"/>
      <c r="QJX6" s="1381"/>
      <c r="QJY6" s="1381"/>
      <c r="QJZ6" s="1381"/>
      <c r="QKA6" s="1381"/>
      <c r="QKB6" s="1381"/>
      <c r="QKC6" s="1381"/>
      <c r="QKD6" s="1381"/>
      <c r="QKE6" s="1382"/>
      <c r="QKF6" s="1380"/>
      <c r="QKG6" s="1381"/>
      <c r="QKH6" s="1381"/>
      <c r="QKI6" s="1381"/>
      <c r="QKJ6" s="1381"/>
      <c r="QKK6" s="1381"/>
      <c r="QKL6" s="1381"/>
      <c r="QKM6" s="1381"/>
      <c r="QKN6" s="1381"/>
      <c r="QKO6" s="1381"/>
      <c r="QKP6" s="1381"/>
      <c r="QKQ6" s="1381"/>
      <c r="QKR6" s="1381"/>
      <c r="QKS6" s="1381"/>
      <c r="QKT6" s="1381"/>
      <c r="QKU6" s="1382"/>
      <c r="QKV6" s="1380"/>
      <c r="QKW6" s="1381"/>
      <c r="QKX6" s="1381"/>
      <c r="QKY6" s="1381"/>
      <c r="QKZ6" s="1381"/>
      <c r="QLA6" s="1381"/>
      <c r="QLB6" s="1381"/>
      <c r="QLC6" s="1381"/>
      <c r="QLD6" s="1381"/>
      <c r="QLE6" s="1381"/>
      <c r="QLF6" s="1381"/>
      <c r="QLG6" s="1381"/>
      <c r="QLH6" s="1381"/>
      <c r="QLI6" s="1381"/>
      <c r="QLJ6" s="1381"/>
      <c r="QLK6" s="1382"/>
      <c r="QLL6" s="1380"/>
      <c r="QLM6" s="1381"/>
      <c r="QLN6" s="1381"/>
      <c r="QLO6" s="1381"/>
      <c r="QLP6" s="1381"/>
      <c r="QLQ6" s="1381"/>
      <c r="QLR6" s="1381"/>
      <c r="QLS6" s="1381"/>
      <c r="QLT6" s="1381"/>
      <c r="QLU6" s="1381"/>
      <c r="QLV6" s="1381"/>
      <c r="QLW6" s="1381"/>
      <c r="QLX6" s="1381"/>
      <c r="QLY6" s="1381"/>
      <c r="QLZ6" s="1381"/>
      <c r="QMA6" s="1382"/>
      <c r="QMB6" s="1380"/>
      <c r="QMC6" s="1381"/>
      <c r="QMD6" s="1381"/>
      <c r="QME6" s="1381"/>
      <c r="QMF6" s="1381"/>
      <c r="QMG6" s="1381"/>
      <c r="QMH6" s="1381"/>
      <c r="QMI6" s="1381"/>
      <c r="QMJ6" s="1381"/>
      <c r="QMK6" s="1381"/>
      <c r="QML6" s="1381"/>
      <c r="QMM6" s="1381"/>
      <c r="QMN6" s="1381"/>
      <c r="QMO6" s="1381"/>
      <c r="QMP6" s="1381"/>
      <c r="QMQ6" s="1382"/>
      <c r="QMR6" s="1380"/>
      <c r="QMS6" s="1381"/>
      <c r="QMT6" s="1381"/>
      <c r="QMU6" s="1381"/>
      <c r="QMV6" s="1381"/>
      <c r="QMW6" s="1381"/>
      <c r="QMX6" s="1381"/>
      <c r="QMY6" s="1381"/>
      <c r="QMZ6" s="1381"/>
      <c r="QNA6" s="1381"/>
      <c r="QNB6" s="1381"/>
      <c r="QNC6" s="1381"/>
      <c r="QND6" s="1381"/>
      <c r="QNE6" s="1381"/>
      <c r="QNF6" s="1381"/>
      <c r="QNG6" s="1382"/>
      <c r="QNH6" s="1380"/>
      <c r="QNI6" s="1381"/>
      <c r="QNJ6" s="1381"/>
      <c r="QNK6" s="1381"/>
      <c r="QNL6" s="1381"/>
      <c r="QNM6" s="1381"/>
      <c r="QNN6" s="1381"/>
      <c r="QNO6" s="1381"/>
      <c r="QNP6" s="1381"/>
      <c r="QNQ6" s="1381"/>
      <c r="QNR6" s="1381"/>
      <c r="QNS6" s="1381"/>
      <c r="QNT6" s="1381"/>
      <c r="QNU6" s="1381"/>
      <c r="QNV6" s="1381"/>
      <c r="QNW6" s="1382"/>
      <c r="QNX6" s="1380"/>
      <c r="QNY6" s="1381"/>
      <c r="QNZ6" s="1381"/>
      <c r="QOA6" s="1381"/>
      <c r="QOB6" s="1381"/>
      <c r="QOC6" s="1381"/>
      <c r="QOD6" s="1381"/>
      <c r="QOE6" s="1381"/>
      <c r="QOF6" s="1381"/>
      <c r="QOG6" s="1381"/>
      <c r="QOH6" s="1381"/>
      <c r="QOI6" s="1381"/>
      <c r="QOJ6" s="1381"/>
      <c r="QOK6" s="1381"/>
      <c r="QOL6" s="1381"/>
      <c r="QOM6" s="1382"/>
      <c r="QON6" s="1380"/>
      <c r="QOO6" s="1381"/>
      <c r="QOP6" s="1381"/>
      <c r="QOQ6" s="1381"/>
      <c r="QOR6" s="1381"/>
      <c r="QOS6" s="1381"/>
      <c r="QOT6" s="1381"/>
      <c r="QOU6" s="1381"/>
      <c r="QOV6" s="1381"/>
      <c r="QOW6" s="1381"/>
      <c r="QOX6" s="1381"/>
      <c r="QOY6" s="1381"/>
      <c r="QOZ6" s="1381"/>
      <c r="QPA6" s="1381"/>
      <c r="QPB6" s="1381"/>
      <c r="QPC6" s="1382"/>
      <c r="QPD6" s="1380"/>
      <c r="QPE6" s="1381"/>
      <c r="QPF6" s="1381"/>
      <c r="QPG6" s="1381"/>
      <c r="QPH6" s="1381"/>
      <c r="QPI6" s="1381"/>
      <c r="QPJ6" s="1381"/>
      <c r="QPK6" s="1381"/>
      <c r="QPL6" s="1381"/>
      <c r="QPM6" s="1381"/>
      <c r="QPN6" s="1381"/>
      <c r="QPO6" s="1381"/>
      <c r="QPP6" s="1381"/>
      <c r="QPQ6" s="1381"/>
      <c r="QPR6" s="1381"/>
      <c r="QPS6" s="1382"/>
      <c r="QPT6" s="1380"/>
      <c r="QPU6" s="1381"/>
      <c r="QPV6" s="1381"/>
      <c r="QPW6" s="1381"/>
      <c r="QPX6" s="1381"/>
      <c r="QPY6" s="1381"/>
      <c r="QPZ6" s="1381"/>
      <c r="QQA6" s="1381"/>
      <c r="QQB6" s="1381"/>
      <c r="QQC6" s="1381"/>
      <c r="QQD6" s="1381"/>
      <c r="QQE6" s="1381"/>
      <c r="QQF6" s="1381"/>
      <c r="QQG6" s="1381"/>
      <c r="QQH6" s="1381"/>
      <c r="QQI6" s="1382"/>
      <c r="QQJ6" s="1380"/>
      <c r="QQK6" s="1381"/>
      <c r="QQL6" s="1381"/>
      <c r="QQM6" s="1381"/>
      <c r="QQN6" s="1381"/>
      <c r="QQO6" s="1381"/>
      <c r="QQP6" s="1381"/>
      <c r="QQQ6" s="1381"/>
      <c r="QQR6" s="1381"/>
      <c r="QQS6" s="1381"/>
      <c r="QQT6" s="1381"/>
      <c r="QQU6" s="1381"/>
      <c r="QQV6" s="1381"/>
      <c r="QQW6" s="1381"/>
      <c r="QQX6" s="1381"/>
      <c r="QQY6" s="1382"/>
      <c r="QQZ6" s="1380"/>
      <c r="QRA6" s="1381"/>
      <c r="QRB6" s="1381"/>
      <c r="QRC6" s="1381"/>
      <c r="QRD6" s="1381"/>
      <c r="QRE6" s="1381"/>
      <c r="QRF6" s="1381"/>
      <c r="QRG6" s="1381"/>
      <c r="QRH6" s="1381"/>
      <c r="QRI6" s="1381"/>
      <c r="QRJ6" s="1381"/>
      <c r="QRK6" s="1381"/>
      <c r="QRL6" s="1381"/>
      <c r="QRM6" s="1381"/>
      <c r="QRN6" s="1381"/>
      <c r="QRO6" s="1382"/>
      <c r="QRP6" s="1380"/>
      <c r="QRQ6" s="1381"/>
      <c r="QRR6" s="1381"/>
      <c r="QRS6" s="1381"/>
      <c r="QRT6" s="1381"/>
      <c r="QRU6" s="1381"/>
      <c r="QRV6" s="1381"/>
      <c r="QRW6" s="1381"/>
      <c r="QRX6" s="1381"/>
      <c r="QRY6" s="1381"/>
      <c r="QRZ6" s="1381"/>
      <c r="QSA6" s="1381"/>
      <c r="QSB6" s="1381"/>
      <c r="QSC6" s="1381"/>
      <c r="QSD6" s="1381"/>
      <c r="QSE6" s="1382"/>
      <c r="QSF6" s="1380"/>
      <c r="QSG6" s="1381"/>
      <c r="QSH6" s="1381"/>
      <c r="QSI6" s="1381"/>
      <c r="QSJ6" s="1381"/>
      <c r="QSK6" s="1381"/>
      <c r="QSL6" s="1381"/>
      <c r="QSM6" s="1381"/>
      <c r="QSN6" s="1381"/>
      <c r="QSO6" s="1381"/>
      <c r="QSP6" s="1381"/>
      <c r="QSQ6" s="1381"/>
      <c r="QSR6" s="1381"/>
      <c r="QSS6" s="1381"/>
      <c r="QST6" s="1381"/>
      <c r="QSU6" s="1382"/>
      <c r="QSV6" s="1380"/>
      <c r="QSW6" s="1381"/>
      <c r="QSX6" s="1381"/>
      <c r="QSY6" s="1381"/>
      <c r="QSZ6" s="1381"/>
      <c r="QTA6" s="1381"/>
      <c r="QTB6" s="1381"/>
      <c r="QTC6" s="1381"/>
      <c r="QTD6" s="1381"/>
      <c r="QTE6" s="1381"/>
      <c r="QTF6" s="1381"/>
      <c r="QTG6" s="1381"/>
      <c r="QTH6" s="1381"/>
      <c r="QTI6" s="1381"/>
      <c r="QTJ6" s="1381"/>
      <c r="QTK6" s="1382"/>
      <c r="QTL6" s="1380"/>
      <c r="QTM6" s="1381"/>
      <c r="QTN6" s="1381"/>
      <c r="QTO6" s="1381"/>
      <c r="QTP6" s="1381"/>
      <c r="QTQ6" s="1381"/>
      <c r="QTR6" s="1381"/>
      <c r="QTS6" s="1381"/>
      <c r="QTT6" s="1381"/>
      <c r="QTU6" s="1381"/>
      <c r="QTV6" s="1381"/>
      <c r="QTW6" s="1381"/>
      <c r="QTX6" s="1381"/>
      <c r="QTY6" s="1381"/>
      <c r="QTZ6" s="1381"/>
      <c r="QUA6" s="1382"/>
      <c r="QUB6" s="1380"/>
      <c r="QUC6" s="1381"/>
      <c r="QUD6" s="1381"/>
      <c r="QUE6" s="1381"/>
      <c r="QUF6" s="1381"/>
      <c r="QUG6" s="1381"/>
      <c r="QUH6" s="1381"/>
      <c r="QUI6" s="1381"/>
      <c r="QUJ6" s="1381"/>
      <c r="QUK6" s="1381"/>
      <c r="QUL6" s="1381"/>
      <c r="QUM6" s="1381"/>
      <c r="QUN6" s="1381"/>
      <c r="QUO6" s="1381"/>
      <c r="QUP6" s="1381"/>
      <c r="QUQ6" s="1382"/>
      <c r="QUR6" s="1380"/>
      <c r="QUS6" s="1381"/>
      <c r="QUT6" s="1381"/>
      <c r="QUU6" s="1381"/>
      <c r="QUV6" s="1381"/>
      <c r="QUW6" s="1381"/>
      <c r="QUX6" s="1381"/>
      <c r="QUY6" s="1381"/>
      <c r="QUZ6" s="1381"/>
      <c r="QVA6" s="1381"/>
      <c r="QVB6" s="1381"/>
      <c r="QVC6" s="1381"/>
      <c r="QVD6" s="1381"/>
      <c r="QVE6" s="1381"/>
      <c r="QVF6" s="1381"/>
      <c r="QVG6" s="1382"/>
      <c r="QVH6" s="1380"/>
      <c r="QVI6" s="1381"/>
      <c r="QVJ6" s="1381"/>
      <c r="QVK6" s="1381"/>
      <c r="QVL6" s="1381"/>
      <c r="QVM6" s="1381"/>
      <c r="QVN6" s="1381"/>
      <c r="QVO6" s="1381"/>
      <c r="QVP6" s="1381"/>
      <c r="QVQ6" s="1381"/>
      <c r="QVR6" s="1381"/>
      <c r="QVS6" s="1381"/>
      <c r="QVT6" s="1381"/>
      <c r="QVU6" s="1381"/>
      <c r="QVV6" s="1381"/>
      <c r="QVW6" s="1382"/>
      <c r="QVX6" s="1380"/>
      <c r="QVY6" s="1381"/>
      <c r="QVZ6" s="1381"/>
      <c r="QWA6" s="1381"/>
      <c r="QWB6" s="1381"/>
      <c r="QWC6" s="1381"/>
      <c r="QWD6" s="1381"/>
      <c r="QWE6" s="1381"/>
      <c r="QWF6" s="1381"/>
      <c r="QWG6" s="1381"/>
      <c r="QWH6" s="1381"/>
      <c r="QWI6" s="1381"/>
      <c r="QWJ6" s="1381"/>
      <c r="QWK6" s="1381"/>
      <c r="QWL6" s="1381"/>
      <c r="QWM6" s="1382"/>
      <c r="QWN6" s="1380"/>
      <c r="QWO6" s="1381"/>
      <c r="QWP6" s="1381"/>
      <c r="QWQ6" s="1381"/>
      <c r="QWR6" s="1381"/>
      <c r="QWS6" s="1381"/>
      <c r="QWT6" s="1381"/>
      <c r="QWU6" s="1381"/>
      <c r="QWV6" s="1381"/>
      <c r="QWW6" s="1381"/>
      <c r="QWX6" s="1381"/>
      <c r="QWY6" s="1381"/>
      <c r="QWZ6" s="1381"/>
      <c r="QXA6" s="1381"/>
      <c r="QXB6" s="1381"/>
      <c r="QXC6" s="1382"/>
      <c r="QXD6" s="1380"/>
      <c r="QXE6" s="1381"/>
      <c r="QXF6" s="1381"/>
      <c r="QXG6" s="1381"/>
      <c r="QXH6" s="1381"/>
      <c r="QXI6" s="1381"/>
      <c r="QXJ6" s="1381"/>
      <c r="QXK6" s="1381"/>
      <c r="QXL6" s="1381"/>
      <c r="QXM6" s="1381"/>
      <c r="QXN6" s="1381"/>
      <c r="QXO6" s="1381"/>
      <c r="QXP6" s="1381"/>
      <c r="QXQ6" s="1381"/>
      <c r="QXR6" s="1381"/>
      <c r="QXS6" s="1382"/>
      <c r="QXT6" s="1380"/>
      <c r="QXU6" s="1381"/>
      <c r="QXV6" s="1381"/>
      <c r="QXW6" s="1381"/>
      <c r="QXX6" s="1381"/>
      <c r="QXY6" s="1381"/>
      <c r="QXZ6" s="1381"/>
      <c r="QYA6" s="1381"/>
      <c r="QYB6" s="1381"/>
      <c r="QYC6" s="1381"/>
      <c r="QYD6" s="1381"/>
      <c r="QYE6" s="1381"/>
      <c r="QYF6" s="1381"/>
      <c r="QYG6" s="1381"/>
      <c r="QYH6" s="1381"/>
      <c r="QYI6" s="1382"/>
      <c r="QYJ6" s="1380"/>
      <c r="QYK6" s="1381"/>
      <c r="QYL6" s="1381"/>
      <c r="QYM6" s="1381"/>
      <c r="QYN6" s="1381"/>
      <c r="QYO6" s="1381"/>
      <c r="QYP6" s="1381"/>
      <c r="QYQ6" s="1381"/>
      <c r="QYR6" s="1381"/>
      <c r="QYS6" s="1381"/>
      <c r="QYT6" s="1381"/>
      <c r="QYU6" s="1381"/>
      <c r="QYV6" s="1381"/>
      <c r="QYW6" s="1381"/>
      <c r="QYX6" s="1381"/>
      <c r="QYY6" s="1382"/>
      <c r="QYZ6" s="1380"/>
      <c r="QZA6" s="1381"/>
      <c r="QZB6" s="1381"/>
      <c r="QZC6" s="1381"/>
      <c r="QZD6" s="1381"/>
      <c r="QZE6" s="1381"/>
      <c r="QZF6" s="1381"/>
      <c r="QZG6" s="1381"/>
      <c r="QZH6" s="1381"/>
      <c r="QZI6" s="1381"/>
      <c r="QZJ6" s="1381"/>
      <c r="QZK6" s="1381"/>
      <c r="QZL6" s="1381"/>
      <c r="QZM6" s="1381"/>
      <c r="QZN6" s="1381"/>
      <c r="QZO6" s="1382"/>
      <c r="QZP6" s="1380"/>
      <c r="QZQ6" s="1381"/>
      <c r="QZR6" s="1381"/>
      <c r="QZS6" s="1381"/>
      <c r="QZT6" s="1381"/>
      <c r="QZU6" s="1381"/>
      <c r="QZV6" s="1381"/>
      <c r="QZW6" s="1381"/>
      <c r="QZX6" s="1381"/>
      <c r="QZY6" s="1381"/>
      <c r="QZZ6" s="1381"/>
      <c r="RAA6" s="1381"/>
      <c r="RAB6" s="1381"/>
      <c r="RAC6" s="1381"/>
      <c r="RAD6" s="1381"/>
      <c r="RAE6" s="1382"/>
      <c r="RAF6" s="1380"/>
      <c r="RAG6" s="1381"/>
      <c r="RAH6" s="1381"/>
      <c r="RAI6" s="1381"/>
      <c r="RAJ6" s="1381"/>
      <c r="RAK6" s="1381"/>
      <c r="RAL6" s="1381"/>
      <c r="RAM6" s="1381"/>
      <c r="RAN6" s="1381"/>
      <c r="RAO6" s="1381"/>
      <c r="RAP6" s="1381"/>
      <c r="RAQ6" s="1381"/>
      <c r="RAR6" s="1381"/>
      <c r="RAS6" s="1381"/>
      <c r="RAT6" s="1381"/>
      <c r="RAU6" s="1382"/>
      <c r="RAV6" s="1380"/>
      <c r="RAW6" s="1381"/>
      <c r="RAX6" s="1381"/>
      <c r="RAY6" s="1381"/>
      <c r="RAZ6" s="1381"/>
      <c r="RBA6" s="1381"/>
      <c r="RBB6" s="1381"/>
      <c r="RBC6" s="1381"/>
      <c r="RBD6" s="1381"/>
      <c r="RBE6" s="1381"/>
      <c r="RBF6" s="1381"/>
      <c r="RBG6" s="1381"/>
      <c r="RBH6" s="1381"/>
      <c r="RBI6" s="1381"/>
      <c r="RBJ6" s="1381"/>
      <c r="RBK6" s="1382"/>
      <c r="RBL6" s="1380"/>
      <c r="RBM6" s="1381"/>
      <c r="RBN6" s="1381"/>
      <c r="RBO6" s="1381"/>
      <c r="RBP6" s="1381"/>
      <c r="RBQ6" s="1381"/>
      <c r="RBR6" s="1381"/>
      <c r="RBS6" s="1381"/>
      <c r="RBT6" s="1381"/>
      <c r="RBU6" s="1381"/>
      <c r="RBV6" s="1381"/>
      <c r="RBW6" s="1381"/>
      <c r="RBX6" s="1381"/>
      <c r="RBY6" s="1381"/>
      <c r="RBZ6" s="1381"/>
      <c r="RCA6" s="1382"/>
      <c r="RCB6" s="1380"/>
      <c r="RCC6" s="1381"/>
      <c r="RCD6" s="1381"/>
      <c r="RCE6" s="1381"/>
      <c r="RCF6" s="1381"/>
      <c r="RCG6" s="1381"/>
      <c r="RCH6" s="1381"/>
      <c r="RCI6" s="1381"/>
      <c r="RCJ6" s="1381"/>
      <c r="RCK6" s="1381"/>
      <c r="RCL6" s="1381"/>
      <c r="RCM6" s="1381"/>
      <c r="RCN6" s="1381"/>
      <c r="RCO6" s="1381"/>
      <c r="RCP6" s="1381"/>
      <c r="RCQ6" s="1382"/>
      <c r="RCR6" s="1380"/>
      <c r="RCS6" s="1381"/>
      <c r="RCT6" s="1381"/>
      <c r="RCU6" s="1381"/>
      <c r="RCV6" s="1381"/>
      <c r="RCW6" s="1381"/>
      <c r="RCX6" s="1381"/>
      <c r="RCY6" s="1381"/>
      <c r="RCZ6" s="1381"/>
      <c r="RDA6" s="1381"/>
      <c r="RDB6" s="1381"/>
      <c r="RDC6" s="1381"/>
      <c r="RDD6" s="1381"/>
      <c r="RDE6" s="1381"/>
      <c r="RDF6" s="1381"/>
      <c r="RDG6" s="1382"/>
      <c r="RDH6" s="1380"/>
      <c r="RDI6" s="1381"/>
      <c r="RDJ6" s="1381"/>
      <c r="RDK6" s="1381"/>
      <c r="RDL6" s="1381"/>
      <c r="RDM6" s="1381"/>
      <c r="RDN6" s="1381"/>
      <c r="RDO6" s="1381"/>
      <c r="RDP6" s="1381"/>
      <c r="RDQ6" s="1381"/>
      <c r="RDR6" s="1381"/>
      <c r="RDS6" s="1381"/>
      <c r="RDT6" s="1381"/>
      <c r="RDU6" s="1381"/>
      <c r="RDV6" s="1381"/>
      <c r="RDW6" s="1382"/>
      <c r="RDX6" s="1380"/>
      <c r="RDY6" s="1381"/>
      <c r="RDZ6" s="1381"/>
      <c r="REA6" s="1381"/>
      <c r="REB6" s="1381"/>
      <c r="REC6" s="1381"/>
      <c r="RED6" s="1381"/>
      <c r="REE6" s="1381"/>
      <c r="REF6" s="1381"/>
      <c r="REG6" s="1381"/>
      <c r="REH6" s="1381"/>
      <c r="REI6" s="1381"/>
      <c r="REJ6" s="1381"/>
      <c r="REK6" s="1381"/>
      <c r="REL6" s="1381"/>
      <c r="REM6" s="1382"/>
      <c r="REN6" s="1380"/>
      <c r="REO6" s="1381"/>
      <c r="REP6" s="1381"/>
      <c r="REQ6" s="1381"/>
      <c r="RER6" s="1381"/>
      <c r="RES6" s="1381"/>
      <c r="RET6" s="1381"/>
      <c r="REU6" s="1381"/>
      <c r="REV6" s="1381"/>
      <c r="REW6" s="1381"/>
      <c r="REX6" s="1381"/>
      <c r="REY6" s="1381"/>
      <c r="REZ6" s="1381"/>
      <c r="RFA6" s="1381"/>
      <c r="RFB6" s="1381"/>
      <c r="RFC6" s="1382"/>
      <c r="RFD6" s="1380"/>
      <c r="RFE6" s="1381"/>
      <c r="RFF6" s="1381"/>
      <c r="RFG6" s="1381"/>
      <c r="RFH6" s="1381"/>
      <c r="RFI6" s="1381"/>
      <c r="RFJ6" s="1381"/>
      <c r="RFK6" s="1381"/>
      <c r="RFL6" s="1381"/>
      <c r="RFM6" s="1381"/>
      <c r="RFN6" s="1381"/>
      <c r="RFO6" s="1381"/>
      <c r="RFP6" s="1381"/>
      <c r="RFQ6" s="1381"/>
      <c r="RFR6" s="1381"/>
      <c r="RFS6" s="1382"/>
      <c r="RFT6" s="1380"/>
      <c r="RFU6" s="1381"/>
      <c r="RFV6" s="1381"/>
      <c r="RFW6" s="1381"/>
      <c r="RFX6" s="1381"/>
      <c r="RFY6" s="1381"/>
      <c r="RFZ6" s="1381"/>
      <c r="RGA6" s="1381"/>
      <c r="RGB6" s="1381"/>
      <c r="RGC6" s="1381"/>
      <c r="RGD6" s="1381"/>
      <c r="RGE6" s="1381"/>
      <c r="RGF6" s="1381"/>
      <c r="RGG6" s="1381"/>
      <c r="RGH6" s="1381"/>
      <c r="RGI6" s="1382"/>
      <c r="RGJ6" s="1380"/>
      <c r="RGK6" s="1381"/>
      <c r="RGL6" s="1381"/>
      <c r="RGM6" s="1381"/>
      <c r="RGN6" s="1381"/>
      <c r="RGO6" s="1381"/>
      <c r="RGP6" s="1381"/>
      <c r="RGQ6" s="1381"/>
      <c r="RGR6" s="1381"/>
      <c r="RGS6" s="1381"/>
      <c r="RGT6" s="1381"/>
      <c r="RGU6" s="1381"/>
      <c r="RGV6" s="1381"/>
      <c r="RGW6" s="1381"/>
      <c r="RGX6" s="1381"/>
      <c r="RGY6" s="1382"/>
      <c r="RGZ6" s="1380"/>
      <c r="RHA6" s="1381"/>
      <c r="RHB6" s="1381"/>
      <c r="RHC6" s="1381"/>
      <c r="RHD6" s="1381"/>
      <c r="RHE6" s="1381"/>
      <c r="RHF6" s="1381"/>
      <c r="RHG6" s="1381"/>
      <c r="RHH6" s="1381"/>
      <c r="RHI6" s="1381"/>
      <c r="RHJ6" s="1381"/>
      <c r="RHK6" s="1381"/>
      <c r="RHL6" s="1381"/>
      <c r="RHM6" s="1381"/>
      <c r="RHN6" s="1381"/>
      <c r="RHO6" s="1382"/>
      <c r="RHP6" s="1380"/>
      <c r="RHQ6" s="1381"/>
      <c r="RHR6" s="1381"/>
      <c r="RHS6" s="1381"/>
      <c r="RHT6" s="1381"/>
      <c r="RHU6" s="1381"/>
      <c r="RHV6" s="1381"/>
      <c r="RHW6" s="1381"/>
      <c r="RHX6" s="1381"/>
      <c r="RHY6" s="1381"/>
      <c r="RHZ6" s="1381"/>
      <c r="RIA6" s="1381"/>
      <c r="RIB6" s="1381"/>
      <c r="RIC6" s="1381"/>
      <c r="RID6" s="1381"/>
      <c r="RIE6" s="1382"/>
      <c r="RIF6" s="1380"/>
      <c r="RIG6" s="1381"/>
      <c r="RIH6" s="1381"/>
      <c r="RII6" s="1381"/>
      <c r="RIJ6" s="1381"/>
      <c r="RIK6" s="1381"/>
      <c r="RIL6" s="1381"/>
      <c r="RIM6" s="1381"/>
      <c r="RIN6" s="1381"/>
      <c r="RIO6" s="1381"/>
      <c r="RIP6" s="1381"/>
      <c r="RIQ6" s="1381"/>
      <c r="RIR6" s="1381"/>
      <c r="RIS6" s="1381"/>
      <c r="RIT6" s="1381"/>
      <c r="RIU6" s="1382"/>
      <c r="RIV6" s="1380"/>
      <c r="RIW6" s="1381"/>
      <c r="RIX6" s="1381"/>
      <c r="RIY6" s="1381"/>
      <c r="RIZ6" s="1381"/>
      <c r="RJA6" s="1381"/>
      <c r="RJB6" s="1381"/>
      <c r="RJC6" s="1381"/>
      <c r="RJD6" s="1381"/>
      <c r="RJE6" s="1381"/>
      <c r="RJF6" s="1381"/>
      <c r="RJG6" s="1381"/>
      <c r="RJH6" s="1381"/>
      <c r="RJI6" s="1381"/>
      <c r="RJJ6" s="1381"/>
      <c r="RJK6" s="1382"/>
      <c r="RJL6" s="1380"/>
      <c r="RJM6" s="1381"/>
      <c r="RJN6" s="1381"/>
      <c r="RJO6" s="1381"/>
      <c r="RJP6" s="1381"/>
      <c r="RJQ6" s="1381"/>
      <c r="RJR6" s="1381"/>
      <c r="RJS6" s="1381"/>
      <c r="RJT6" s="1381"/>
      <c r="RJU6" s="1381"/>
      <c r="RJV6" s="1381"/>
      <c r="RJW6" s="1381"/>
      <c r="RJX6" s="1381"/>
      <c r="RJY6" s="1381"/>
      <c r="RJZ6" s="1381"/>
      <c r="RKA6" s="1382"/>
      <c r="RKB6" s="1380"/>
      <c r="RKC6" s="1381"/>
      <c r="RKD6" s="1381"/>
      <c r="RKE6" s="1381"/>
      <c r="RKF6" s="1381"/>
      <c r="RKG6" s="1381"/>
      <c r="RKH6" s="1381"/>
      <c r="RKI6" s="1381"/>
      <c r="RKJ6" s="1381"/>
      <c r="RKK6" s="1381"/>
      <c r="RKL6" s="1381"/>
      <c r="RKM6" s="1381"/>
      <c r="RKN6" s="1381"/>
      <c r="RKO6" s="1381"/>
      <c r="RKP6" s="1381"/>
      <c r="RKQ6" s="1382"/>
      <c r="RKR6" s="1380"/>
      <c r="RKS6" s="1381"/>
      <c r="RKT6" s="1381"/>
      <c r="RKU6" s="1381"/>
      <c r="RKV6" s="1381"/>
      <c r="RKW6" s="1381"/>
      <c r="RKX6" s="1381"/>
      <c r="RKY6" s="1381"/>
      <c r="RKZ6" s="1381"/>
      <c r="RLA6" s="1381"/>
      <c r="RLB6" s="1381"/>
      <c r="RLC6" s="1381"/>
      <c r="RLD6" s="1381"/>
      <c r="RLE6" s="1381"/>
      <c r="RLF6" s="1381"/>
      <c r="RLG6" s="1382"/>
      <c r="RLH6" s="1380"/>
      <c r="RLI6" s="1381"/>
      <c r="RLJ6" s="1381"/>
      <c r="RLK6" s="1381"/>
      <c r="RLL6" s="1381"/>
      <c r="RLM6" s="1381"/>
      <c r="RLN6" s="1381"/>
      <c r="RLO6" s="1381"/>
      <c r="RLP6" s="1381"/>
      <c r="RLQ6" s="1381"/>
      <c r="RLR6" s="1381"/>
      <c r="RLS6" s="1381"/>
      <c r="RLT6" s="1381"/>
      <c r="RLU6" s="1381"/>
      <c r="RLV6" s="1381"/>
      <c r="RLW6" s="1382"/>
      <c r="RLX6" s="1380"/>
      <c r="RLY6" s="1381"/>
      <c r="RLZ6" s="1381"/>
      <c r="RMA6" s="1381"/>
      <c r="RMB6" s="1381"/>
      <c r="RMC6" s="1381"/>
      <c r="RMD6" s="1381"/>
      <c r="RME6" s="1381"/>
      <c r="RMF6" s="1381"/>
      <c r="RMG6" s="1381"/>
      <c r="RMH6" s="1381"/>
      <c r="RMI6" s="1381"/>
      <c r="RMJ6" s="1381"/>
      <c r="RMK6" s="1381"/>
      <c r="RML6" s="1381"/>
      <c r="RMM6" s="1382"/>
      <c r="RMN6" s="1380"/>
      <c r="RMO6" s="1381"/>
      <c r="RMP6" s="1381"/>
      <c r="RMQ6" s="1381"/>
      <c r="RMR6" s="1381"/>
      <c r="RMS6" s="1381"/>
      <c r="RMT6" s="1381"/>
      <c r="RMU6" s="1381"/>
      <c r="RMV6" s="1381"/>
      <c r="RMW6" s="1381"/>
      <c r="RMX6" s="1381"/>
      <c r="RMY6" s="1381"/>
      <c r="RMZ6" s="1381"/>
      <c r="RNA6" s="1381"/>
      <c r="RNB6" s="1381"/>
      <c r="RNC6" s="1382"/>
      <c r="RND6" s="1380"/>
      <c r="RNE6" s="1381"/>
      <c r="RNF6" s="1381"/>
      <c r="RNG6" s="1381"/>
      <c r="RNH6" s="1381"/>
      <c r="RNI6" s="1381"/>
      <c r="RNJ6" s="1381"/>
      <c r="RNK6" s="1381"/>
      <c r="RNL6" s="1381"/>
      <c r="RNM6" s="1381"/>
      <c r="RNN6" s="1381"/>
      <c r="RNO6" s="1381"/>
      <c r="RNP6" s="1381"/>
      <c r="RNQ6" s="1381"/>
      <c r="RNR6" s="1381"/>
      <c r="RNS6" s="1382"/>
      <c r="RNT6" s="1380"/>
      <c r="RNU6" s="1381"/>
      <c r="RNV6" s="1381"/>
      <c r="RNW6" s="1381"/>
      <c r="RNX6" s="1381"/>
      <c r="RNY6" s="1381"/>
      <c r="RNZ6" s="1381"/>
      <c r="ROA6" s="1381"/>
      <c r="ROB6" s="1381"/>
      <c r="ROC6" s="1381"/>
      <c r="ROD6" s="1381"/>
      <c r="ROE6" s="1381"/>
      <c r="ROF6" s="1381"/>
      <c r="ROG6" s="1381"/>
      <c r="ROH6" s="1381"/>
      <c r="ROI6" s="1382"/>
      <c r="ROJ6" s="1380"/>
      <c r="ROK6" s="1381"/>
      <c r="ROL6" s="1381"/>
      <c r="ROM6" s="1381"/>
      <c r="RON6" s="1381"/>
      <c r="ROO6" s="1381"/>
      <c r="ROP6" s="1381"/>
      <c r="ROQ6" s="1381"/>
      <c r="ROR6" s="1381"/>
      <c r="ROS6" s="1381"/>
      <c r="ROT6" s="1381"/>
      <c r="ROU6" s="1381"/>
      <c r="ROV6" s="1381"/>
      <c r="ROW6" s="1381"/>
      <c r="ROX6" s="1381"/>
      <c r="ROY6" s="1382"/>
      <c r="ROZ6" s="1380"/>
      <c r="RPA6" s="1381"/>
      <c r="RPB6" s="1381"/>
      <c r="RPC6" s="1381"/>
      <c r="RPD6" s="1381"/>
      <c r="RPE6" s="1381"/>
      <c r="RPF6" s="1381"/>
      <c r="RPG6" s="1381"/>
      <c r="RPH6" s="1381"/>
      <c r="RPI6" s="1381"/>
      <c r="RPJ6" s="1381"/>
      <c r="RPK6" s="1381"/>
      <c r="RPL6" s="1381"/>
      <c r="RPM6" s="1381"/>
      <c r="RPN6" s="1381"/>
      <c r="RPO6" s="1382"/>
      <c r="RPP6" s="1380"/>
      <c r="RPQ6" s="1381"/>
      <c r="RPR6" s="1381"/>
      <c r="RPS6" s="1381"/>
      <c r="RPT6" s="1381"/>
      <c r="RPU6" s="1381"/>
      <c r="RPV6" s="1381"/>
      <c r="RPW6" s="1381"/>
      <c r="RPX6" s="1381"/>
      <c r="RPY6" s="1381"/>
      <c r="RPZ6" s="1381"/>
      <c r="RQA6" s="1381"/>
      <c r="RQB6" s="1381"/>
      <c r="RQC6" s="1381"/>
      <c r="RQD6" s="1381"/>
      <c r="RQE6" s="1382"/>
      <c r="RQF6" s="1380"/>
      <c r="RQG6" s="1381"/>
      <c r="RQH6" s="1381"/>
      <c r="RQI6" s="1381"/>
      <c r="RQJ6" s="1381"/>
      <c r="RQK6" s="1381"/>
      <c r="RQL6" s="1381"/>
      <c r="RQM6" s="1381"/>
      <c r="RQN6" s="1381"/>
      <c r="RQO6" s="1381"/>
      <c r="RQP6" s="1381"/>
      <c r="RQQ6" s="1381"/>
      <c r="RQR6" s="1381"/>
      <c r="RQS6" s="1381"/>
      <c r="RQT6" s="1381"/>
      <c r="RQU6" s="1382"/>
      <c r="RQV6" s="1380"/>
      <c r="RQW6" s="1381"/>
      <c r="RQX6" s="1381"/>
      <c r="RQY6" s="1381"/>
      <c r="RQZ6" s="1381"/>
      <c r="RRA6" s="1381"/>
      <c r="RRB6" s="1381"/>
      <c r="RRC6" s="1381"/>
      <c r="RRD6" s="1381"/>
      <c r="RRE6" s="1381"/>
      <c r="RRF6" s="1381"/>
      <c r="RRG6" s="1381"/>
      <c r="RRH6" s="1381"/>
      <c r="RRI6" s="1381"/>
      <c r="RRJ6" s="1381"/>
      <c r="RRK6" s="1382"/>
      <c r="RRL6" s="1380"/>
      <c r="RRM6" s="1381"/>
      <c r="RRN6" s="1381"/>
      <c r="RRO6" s="1381"/>
      <c r="RRP6" s="1381"/>
      <c r="RRQ6" s="1381"/>
      <c r="RRR6" s="1381"/>
      <c r="RRS6" s="1381"/>
      <c r="RRT6" s="1381"/>
      <c r="RRU6" s="1381"/>
      <c r="RRV6" s="1381"/>
      <c r="RRW6" s="1381"/>
      <c r="RRX6" s="1381"/>
      <c r="RRY6" s="1381"/>
      <c r="RRZ6" s="1381"/>
      <c r="RSA6" s="1382"/>
      <c r="RSB6" s="1380"/>
      <c r="RSC6" s="1381"/>
      <c r="RSD6" s="1381"/>
      <c r="RSE6" s="1381"/>
      <c r="RSF6" s="1381"/>
      <c r="RSG6" s="1381"/>
      <c r="RSH6" s="1381"/>
      <c r="RSI6" s="1381"/>
      <c r="RSJ6" s="1381"/>
      <c r="RSK6" s="1381"/>
      <c r="RSL6" s="1381"/>
      <c r="RSM6" s="1381"/>
      <c r="RSN6" s="1381"/>
      <c r="RSO6" s="1381"/>
      <c r="RSP6" s="1381"/>
      <c r="RSQ6" s="1382"/>
      <c r="RSR6" s="1380"/>
      <c r="RSS6" s="1381"/>
      <c r="RST6" s="1381"/>
      <c r="RSU6" s="1381"/>
      <c r="RSV6" s="1381"/>
      <c r="RSW6" s="1381"/>
      <c r="RSX6" s="1381"/>
      <c r="RSY6" s="1381"/>
      <c r="RSZ6" s="1381"/>
      <c r="RTA6" s="1381"/>
      <c r="RTB6" s="1381"/>
      <c r="RTC6" s="1381"/>
      <c r="RTD6" s="1381"/>
      <c r="RTE6" s="1381"/>
      <c r="RTF6" s="1381"/>
      <c r="RTG6" s="1382"/>
      <c r="RTH6" s="1380"/>
      <c r="RTI6" s="1381"/>
      <c r="RTJ6" s="1381"/>
      <c r="RTK6" s="1381"/>
      <c r="RTL6" s="1381"/>
      <c r="RTM6" s="1381"/>
      <c r="RTN6" s="1381"/>
      <c r="RTO6" s="1381"/>
      <c r="RTP6" s="1381"/>
      <c r="RTQ6" s="1381"/>
      <c r="RTR6" s="1381"/>
      <c r="RTS6" s="1381"/>
      <c r="RTT6" s="1381"/>
      <c r="RTU6" s="1381"/>
      <c r="RTV6" s="1381"/>
      <c r="RTW6" s="1382"/>
      <c r="RTX6" s="1380"/>
      <c r="RTY6" s="1381"/>
      <c r="RTZ6" s="1381"/>
      <c r="RUA6" s="1381"/>
      <c r="RUB6" s="1381"/>
      <c r="RUC6" s="1381"/>
      <c r="RUD6" s="1381"/>
      <c r="RUE6" s="1381"/>
      <c r="RUF6" s="1381"/>
      <c r="RUG6" s="1381"/>
      <c r="RUH6" s="1381"/>
      <c r="RUI6" s="1381"/>
      <c r="RUJ6" s="1381"/>
      <c r="RUK6" s="1381"/>
      <c r="RUL6" s="1381"/>
      <c r="RUM6" s="1382"/>
      <c r="RUN6" s="1380"/>
      <c r="RUO6" s="1381"/>
      <c r="RUP6" s="1381"/>
      <c r="RUQ6" s="1381"/>
      <c r="RUR6" s="1381"/>
      <c r="RUS6" s="1381"/>
      <c r="RUT6" s="1381"/>
      <c r="RUU6" s="1381"/>
      <c r="RUV6" s="1381"/>
      <c r="RUW6" s="1381"/>
      <c r="RUX6" s="1381"/>
      <c r="RUY6" s="1381"/>
      <c r="RUZ6" s="1381"/>
      <c r="RVA6" s="1381"/>
      <c r="RVB6" s="1381"/>
      <c r="RVC6" s="1382"/>
      <c r="RVD6" s="1380"/>
      <c r="RVE6" s="1381"/>
      <c r="RVF6" s="1381"/>
      <c r="RVG6" s="1381"/>
      <c r="RVH6" s="1381"/>
      <c r="RVI6" s="1381"/>
      <c r="RVJ6" s="1381"/>
      <c r="RVK6" s="1381"/>
      <c r="RVL6" s="1381"/>
      <c r="RVM6" s="1381"/>
      <c r="RVN6" s="1381"/>
      <c r="RVO6" s="1381"/>
      <c r="RVP6" s="1381"/>
      <c r="RVQ6" s="1381"/>
      <c r="RVR6" s="1381"/>
      <c r="RVS6" s="1382"/>
      <c r="RVT6" s="1380"/>
      <c r="RVU6" s="1381"/>
      <c r="RVV6" s="1381"/>
      <c r="RVW6" s="1381"/>
      <c r="RVX6" s="1381"/>
      <c r="RVY6" s="1381"/>
      <c r="RVZ6" s="1381"/>
      <c r="RWA6" s="1381"/>
      <c r="RWB6" s="1381"/>
      <c r="RWC6" s="1381"/>
      <c r="RWD6" s="1381"/>
      <c r="RWE6" s="1381"/>
      <c r="RWF6" s="1381"/>
      <c r="RWG6" s="1381"/>
      <c r="RWH6" s="1381"/>
      <c r="RWI6" s="1382"/>
      <c r="RWJ6" s="1380"/>
      <c r="RWK6" s="1381"/>
      <c r="RWL6" s="1381"/>
      <c r="RWM6" s="1381"/>
      <c r="RWN6" s="1381"/>
      <c r="RWO6" s="1381"/>
      <c r="RWP6" s="1381"/>
      <c r="RWQ6" s="1381"/>
      <c r="RWR6" s="1381"/>
      <c r="RWS6" s="1381"/>
      <c r="RWT6" s="1381"/>
      <c r="RWU6" s="1381"/>
      <c r="RWV6" s="1381"/>
      <c r="RWW6" s="1381"/>
      <c r="RWX6" s="1381"/>
      <c r="RWY6" s="1382"/>
      <c r="RWZ6" s="1380"/>
      <c r="RXA6" s="1381"/>
      <c r="RXB6" s="1381"/>
      <c r="RXC6" s="1381"/>
      <c r="RXD6" s="1381"/>
      <c r="RXE6" s="1381"/>
      <c r="RXF6" s="1381"/>
      <c r="RXG6" s="1381"/>
      <c r="RXH6" s="1381"/>
      <c r="RXI6" s="1381"/>
      <c r="RXJ6" s="1381"/>
      <c r="RXK6" s="1381"/>
      <c r="RXL6" s="1381"/>
      <c r="RXM6" s="1381"/>
      <c r="RXN6" s="1381"/>
      <c r="RXO6" s="1382"/>
      <c r="RXP6" s="1380"/>
      <c r="RXQ6" s="1381"/>
      <c r="RXR6" s="1381"/>
      <c r="RXS6" s="1381"/>
      <c r="RXT6" s="1381"/>
      <c r="RXU6" s="1381"/>
      <c r="RXV6" s="1381"/>
      <c r="RXW6" s="1381"/>
      <c r="RXX6" s="1381"/>
      <c r="RXY6" s="1381"/>
      <c r="RXZ6" s="1381"/>
      <c r="RYA6" s="1381"/>
      <c r="RYB6" s="1381"/>
      <c r="RYC6" s="1381"/>
      <c r="RYD6" s="1381"/>
      <c r="RYE6" s="1382"/>
      <c r="RYF6" s="1380"/>
      <c r="RYG6" s="1381"/>
      <c r="RYH6" s="1381"/>
      <c r="RYI6" s="1381"/>
      <c r="RYJ6" s="1381"/>
      <c r="RYK6" s="1381"/>
      <c r="RYL6" s="1381"/>
      <c r="RYM6" s="1381"/>
      <c r="RYN6" s="1381"/>
      <c r="RYO6" s="1381"/>
      <c r="RYP6" s="1381"/>
      <c r="RYQ6" s="1381"/>
      <c r="RYR6" s="1381"/>
      <c r="RYS6" s="1381"/>
      <c r="RYT6" s="1381"/>
      <c r="RYU6" s="1382"/>
      <c r="RYV6" s="1380"/>
      <c r="RYW6" s="1381"/>
      <c r="RYX6" s="1381"/>
      <c r="RYY6" s="1381"/>
      <c r="RYZ6" s="1381"/>
      <c r="RZA6" s="1381"/>
      <c r="RZB6" s="1381"/>
      <c r="RZC6" s="1381"/>
      <c r="RZD6" s="1381"/>
      <c r="RZE6" s="1381"/>
      <c r="RZF6" s="1381"/>
      <c r="RZG6" s="1381"/>
      <c r="RZH6" s="1381"/>
      <c r="RZI6" s="1381"/>
      <c r="RZJ6" s="1381"/>
      <c r="RZK6" s="1382"/>
      <c r="RZL6" s="1380"/>
      <c r="RZM6" s="1381"/>
      <c r="RZN6" s="1381"/>
      <c r="RZO6" s="1381"/>
      <c r="RZP6" s="1381"/>
      <c r="RZQ6" s="1381"/>
      <c r="RZR6" s="1381"/>
      <c r="RZS6" s="1381"/>
      <c r="RZT6" s="1381"/>
      <c r="RZU6" s="1381"/>
      <c r="RZV6" s="1381"/>
      <c r="RZW6" s="1381"/>
      <c r="RZX6" s="1381"/>
      <c r="RZY6" s="1381"/>
      <c r="RZZ6" s="1381"/>
      <c r="SAA6" s="1382"/>
      <c r="SAB6" s="1380"/>
      <c r="SAC6" s="1381"/>
      <c r="SAD6" s="1381"/>
      <c r="SAE6" s="1381"/>
      <c r="SAF6" s="1381"/>
      <c r="SAG6" s="1381"/>
      <c r="SAH6" s="1381"/>
      <c r="SAI6" s="1381"/>
      <c r="SAJ6" s="1381"/>
      <c r="SAK6" s="1381"/>
      <c r="SAL6" s="1381"/>
      <c r="SAM6" s="1381"/>
      <c r="SAN6" s="1381"/>
      <c r="SAO6" s="1381"/>
      <c r="SAP6" s="1381"/>
      <c r="SAQ6" s="1382"/>
      <c r="SAR6" s="1380"/>
      <c r="SAS6" s="1381"/>
      <c r="SAT6" s="1381"/>
      <c r="SAU6" s="1381"/>
      <c r="SAV6" s="1381"/>
      <c r="SAW6" s="1381"/>
      <c r="SAX6" s="1381"/>
      <c r="SAY6" s="1381"/>
      <c r="SAZ6" s="1381"/>
      <c r="SBA6" s="1381"/>
      <c r="SBB6" s="1381"/>
      <c r="SBC6" s="1381"/>
      <c r="SBD6" s="1381"/>
      <c r="SBE6" s="1381"/>
      <c r="SBF6" s="1381"/>
      <c r="SBG6" s="1382"/>
      <c r="SBH6" s="1380"/>
      <c r="SBI6" s="1381"/>
      <c r="SBJ6" s="1381"/>
      <c r="SBK6" s="1381"/>
      <c r="SBL6" s="1381"/>
      <c r="SBM6" s="1381"/>
      <c r="SBN6" s="1381"/>
      <c r="SBO6" s="1381"/>
      <c r="SBP6" s="1381"/>
      <c r="SBQ6" s="1381"/>
      <c r="SBR6" s="1381"/>
      <c r="SBS6" s="1381"/>
      <c r="SBT6" s="1381"/>
      <c r="SBU6" s="1381"/>
      <c r="SBV6" s="1381"/>
      <c r="SBW6" s="1382"/>
      <c r="SBX6" s="1380"/>
      <c r="SBY6" s="1381"/>
      <c r="SBZ6" s="1381"/>
      <c r="SCA6" s="1381"/>
      <c r="SCB6" s="1381"/>
      <c r="SCC6" s="1381"/>
      <c r="SCD6" s="1381"/>
      <c r="SCE6" s="1381"/>
      <c r="SCF6" s="1381"/>
      <c r="SCG6" s="1381"/>
      <c r="SCH6" s="1381"/>
      <c r="SCI6" s="1381"/>
      <c r="SCJ6" s="1381"/>
      <c r="SCK6" s="1381"/>
      <c r="SCL6" s="1381"/>
      <c r="SCM6" s="1382"/>
      <c r="SCN6" s="1380"/>
      <c r="SCO6" s="1381"/>
      <c r="SCP6" s="1381"/>
      <c r="SCQ6" s="1381"/>
      <c r="SCR6" s="1381"/>
      <c r="SCS6" s="1381"/>
      <c r="SCT6" s="1381"/>
      <c r="SCU6" s="1381"/>
      <c r="SCV6" s="1381"/>
      <c r="SCW6" s="1381"/>
      <c r="SCX6" s="1381"/>
      <c r="SCY6" s="1381"/>
      <c r="SCZ6" s="1381"/>
      <c r="SDA6" s="1381"/>
      <c r="SDB6" s="1381"/>
      <c r="SDC6" s="1382"/>
      <c r="SDD6" s="1380"/>
      <c r="SDE6" s="1381"/>
      <c r="SDF6" s="1381"/>
      <c r="SDG6" s="1381"/>
      <c r="SDH6" s="1381"/>
      <c r="SDI6" s="1381"/>
      <c r="SDJ6" s="1381"/>
      <c r="SDK6" s="1381"/>
      <c r="SDL6" s="1381"/>
      <c r="SDM6" s="1381"/>
      <c r="SDN6" s="1381"/>
      <c r="SDO6" s="1381"/>
      <c r="SDP6" s="1381"/>
      <c r="SDQ6" s="1381"/>
      <c r="SDR6" s="1381"/>
      <c r="SDS6" s="1382"/>
      <c r="SDT6" s="1380"/>
      <c r="SDU6" s="1381"/>
      <c r="SDV6" s="1381"/>
      <c r="SDW6" s="1381"/>
      <c r="SDX6" s="1381"/>
      <c r="SDY6" s="1381"/>
      <c r="SDZ6" s="1381"/>
      <c r="SEA6" s="1381"/>
      <c r="SEB6" s="1381"/>
      <c r="SEC6" s="1381"/>
      <c r="SED6" s="1381"/>
      <c r="SEE6" s="1381"/>
      <c r="SEF6" s="1381"/>
      <c r="SEG6" s="1381"/>
      <c r="SEH6" s="1381"/>
      <c r="SEI6" s="1382"/>
      <c r="SEJ6" s="1380"/>
      <c r="SEK6" s="1381"/>
      <c r="SEL6" s="1381"/>
      <c r="SEM6" s="1381"/>
      <c r="SEN6" s="1381"/>
      <c r="SEO6" s="1381"/>
      <c r="SEP6" s="1381"/>
      <c r="SEQ6" s="1381"/>
      <c r="SER6" s="1381"/>
      <c r="SES6" s="1381"/>
      <c r="SET6" s="1381"/>
      <c r="SEU6" s="1381"/>
      <c r="SEV6" s="1381"/>
      <c r="SEW6" s="1381"/>
      <c r="SEX6" s="1381"/>
      <c r="SEY6" s="1382"/>
      <c r="SEZ6" s="1380"/>
      <c r="SFA6" s="1381"/>
      <c r="SFB6" s="1381"/>
      <c r="SFC6" s="1381"/>
      <c r="SFD6" s="1381"/>
      <c r="SFE6" s="1381"/>
      <c r="SFF6" s="1381"/>
      <c r="SFG6" s="1381"/>
      <c r="SFH6" s="1381"/>
      <c r="SFI6" s="1381"/>
      <c r="SFJ6" s="1381"/>
      <c r="SFK6" s="1381"/>
      <c r="SFL6" s="1381"/>
      <c r="SFM6" s="1381"/>
      <c r="SFN6" s="1381"/>
      <c r="SFO6" s="1382"/>
      <c r="SFP6" s="1380"/>
      <c r="SFQ6" s="1381"/>
      <c r="SFR6" s="1381"/>
      <c r="SFS6" s="1381"/>
      <c r="SFT6" s="1381"/>
      <c r="SFU6" s="1381"/>
      <c r="SFV6" s="1381"/>
      <c r="SFW6" s="1381"/>
      <c r="SFX6" s="1381"/>
      <c r="SFY6" s="1381"/>
      <c r="SFZ6" s="1381"/>
      <c r="SGA6" s="1381"/>
      <c r="SGB6" s="1381"/>
      <c r="SGC6" s="1381"/>
      <c r="SGD6" s="1381"/>
      <c r="SGE6" s="1382"/>
      <c r="SGF6" s="1380"/>
      <c r="SGG6" s="1381"/>
      <c r="SGH6" s="1381"/>
      <c r="SGI6" s="1381"/>
      <c r="SGJ6" s="1381"/>
      <c r="SGK6" s="1381"/>
      <c r="SGL6" s="1381"/>
      <c r="SGM6" s="1381"/>
      <c r="SGN6" s="1381"/>
      <c r="SGO6" s="1381"/>
      <c r="SGP6" s="1381"/>
      <c r="SGQ6" s="1381"/>
      <c r="SGR6" s="1381"/>
      <c r="SGS6" s="1381"/>
      <c r="SGT6" s="1381"/>
      <c r="SGU6" s="1382"/>
      <c r="SGV6" s="1380"/>
      <c r="SGW6" s="1381"/>
      <c r="SGX6" s="1381"/>
      <c r="SGY6" s="1381"/>
      <c r="SGZ6" s="1381"/>
      <c r="SHA6" s="1381"/>
      <c r="SHB6" s="1381"/>
      <c r="SHC6" s="1381"/>
      <c r="SHD6" s="1381"/>
      <c r="SHE6" s="1381"/>
      <c r="SHF6" s="1381"/>
      <c r="SHG6" s="1381"/>
      <c r="SHH6" s="1381"/>
      <c r="SHI6" s="1381"/>
      <c r="SHJ6" s="1381"/>
      <c r="SHK6" s="1382"/>
      <c r="SHL6" s="1380"/>
      <c r="SHM6" s="1381"/>
      <c r="SHN6" s="1381"/>
      <c r="SHO6" s="1381"/>
      <c r="SHP6" s="1381"/>
      <c r="SHQ6" s="1381"/>
      <c r="SHR6" s="1381"/>
      <c r="SHS6" s="1381"/>
      <c r="SHT6" s="1381"/>
      <c r="SHU6" s="1381"/>
      <c r="SHV6" s="1381"/>
      <c r="SHW6" s="1381"/>
      <c r="SHX6" s="1381"/>
      <c r="SHY6" s="1381"/>
      <c r="SHZ6" s="1381"/>
      <c r="SIA6" s="1382"/>
      <c r="SIB6" s="1380"/>
      <c r="SIC6" s="1381"/>
      <c r="SID6" s="1381"/>
      <c r="SIE6" s="1381"/>
      <c r="SIF6" s="1381"/>
      <c r="SIG6" s="1381"/>
      <c r="SIH6" s="1381"/>
      <c r="SII6" s="1381"/>
      <c r="SIJ6" s="1381"/>
      <c r="SIK6" s="1381"/>
      <c r="SIL6" s="1381"/>
      <c r="SIM6" s="1381"/>
      <c r="SIN6" s="1381"/>
      <c r="SIO6" s="1381"/>
      <c r="SIP6" s="1381"/>
      <c r="SIQ6" s="1382"/>
      <c r="SIR6" s="1380"/>
      <c r="SIS6" s="1381"/>
      <c r="SIT6" s="1381"/>
      <c r="SIU6" s="1381"/>
      <c r="SIV6" s="1381"/>
      <c r="SIW6" s="1381"/>
      <c r="SIX6" s="1381"/>
      <c r="SIY6" s="1381"/>
      <c r="SIZ6" s="1381"/>
      <c r="SJA6" s="1381"/>
      <c r="SJB6" s="1381"/>
      <c r="SJC6" s="1381"/>
      <c r="SJD6" s="1381"/>
      <c r="SJE6" s="1381"/>
      <c r="SJF6" s="1381"/>
      <c r="SJG6" s="1382"/>
      <c r="SJH6" s="1380"/>
      <c r="SJI6" s="1381"/>
      <c r="SJJ6" s="1381"/>
      <c r="SJK6" s="1381"/>
      <c r="SJL6" s="1381"/>
      <c r="SJM6" s="1381"/>
      <c r="SJN6" s="1381"/>
      <c r="SJO6" s="1381"/>
      <c r="SJP6" s="1381"/>
      <c r="SJQ6" s="1381"/>
      <c r="SJR6" s="1381"/>
      <c r="SJS6" s="1381"/>
      <c r="SJT6" s="1381"/>
      <c r="SJU6" s="1381"/>
      <c r="SJV6" s="1381"/>
      <c r="SJW6" s="1382"/>
      <c r="SJX6" s="1380"/>
      <c r="SJY6" s="1381"/>
      <c r="SJZ6" s="1381"/>
      <c r="SKA6" s="1381"/>
      <c r="SKB6" s="1381"/>
      <c r="SKC6" s="1381"/>
      <c r="SKD6" s="1381"/>
      <c r="SKE6" s="1381"/>
      <c r="SKF6" s="1381"/>
      <c r="SKG6" s="1381"/>
      <c r="SKH6" s="1381"/>
      <c r="SKI6" s="1381"/>
      <c r="SKJ6" s="1381"/>
      <c r="SKK6" s="1381"/>
      <c r="SKL6" s="1381"/>
      <c r="SKM6" s="1382"/>
      <c r="SKN6" s="1380"/>
      <c r="SKO6" s="1381"/>
      <c r="SKP6" s="1381"/>
      <c r="SKQ6" s="1381"/>
      <c r="SKR6" s="1381"/>
      <c r="SKS6" s="1381"/>
      <c r="SKT6" s="1381"/>
      <c r="SKU6" s="1381"/>
      <c r="SKV6" s="1381"/>
      <c r="SKW6" s="1381"/>
      <c r="SKX6" s="1381"/>
      <c r="SKY6" s="1381"/>
      <c r="SKZ6" s="1381"/>
      <c r="SLA6" s="1381"/>
      <c r="SLB6" s="1381"/>
      <c r="SLC6" s="1382"/>
      <c r="SLD6" s="1380"/>
      <c r="SLE6" s="1381"/>
      <c r="SLF6" s="1381"/>
      <c r="SLG6" s="1381"/>
      <c r="SLH6" s="1381"/>
      <c r="SLI6" s="1381"/>
      <c r="SLJ6" s="1381"/>
      <c r="SLK6" s="1381"/>
      <c r="SLL6" s="1381"/>
      <c r="SLM6" s="1381"/>
      <c r="SLN6" s="1381"/>
      <c r="SLO6" s="1381"/>
      <c r="SLP6" s="1381"/>
      <c r="SLQ6" s="1381"/>
      <c r="SLR6" s="1381"/>
      <c r="SLS6" s="1382"/>
      <c r="SLT6" s="1380"/>
      <c r="SLU6" s="1381"/>
      <c r="SLV6" s="1381"/>
      <c r="SLW6" s="1381"/>
      <c r="SLX6" s="1381"/>
      <c r="SLY6" s="1381"/>
      <c r="SLZ6" s="1381"/>
      <c r="SMA6" s="1381"/>
      <c r="SMB6" s="1381"/>
      <c r="SMC6" s="1381"/>
      <c r="SMD6" s="1381"/>
      <c r="SME6" s="1381"/>
      <c r="SMF6" s="1381"/>
      <c r="SMG6" s="1381"/>
      <c r="SMH6" s="1381"/>
      <c r="SMI6" s="1382"/>
      <c r="SMJ6" s="1380"/>
      <c r="SMK6" s="1381"/>
      <c r="SML6" s="1381"/>
      <c r="SMM6" s="1381"/>
      <c r="SMN6" s="1381"/>
      <c r="SMO6" s="1381"/>
      <c r="SMP6" s="1381"/>
      <c r="SMQ6" s="1381"/>
      <c r="SMR6" s="1381"/>
      <c r="SMS6" s="1381"/>
      <c r="SMT6" s="1381"/>
      <c r="SMU6" s="1381"/>
      <c r="SMV6" s="1381"/>
      <c r="SMW6" s="1381"/>
      <c r="SMX6" s="1381"/>
      <c r="SMY6" s="1382"/>
      <c r="SMZ6" s="1380"/>
      <c r="SNA6" s="1381"/>
      <c r="SNB6" s="1381"/>
      <c r="SNC6" s="1381"/>
      <c r="SND6" s="1381"/>
      <c r="SNE6" s="1381"/>
      <c r="SNF6" s="1381"/>
      <c r="SNG6" s="1381"/>
      <c r="SNH6" s="1381"/>
      <c r="SNI6" s="1381"/>
      <c r="SNJ6" s="1381"/>
      <c r="SNK6" s="1381"/>
      <c r="SNL6" s="1381"/>
      <c r="SNM6" s="1381"/>
      <c r="SNN6" s="1381"/>
      <c r="SNO6" s="1382"/>
      <c r="SNP6" s="1380"/>
      <c r="SNQ6" s="1381"/>
      <c r="SNR6" s="1381"/>
      <c r="SNS6" s="1381"/>
      <c r="SNT6" s="1381"/>
      <c r="SNU6" s="1381"/>
      <c r="SNV6" s="1381"/>
      <c r="SNW6" s="1381"/>
      <c r="SNX6" s="1381"/>
      <c r="SNY6" s="1381"/>
      <c r="SNZ6" s="1381"/>
      <c r="SOA6" s="1381"/>
      <c r="SOB6" s="1381"/>
      <c r="SOC6" s="1381"/>
      <c r="SOD6" s="1381"/>
      <c r="SOE6" s="1382"/>
      <c r="SOF6" s="1380"/>
      <c r="SOG6" s="1381"/>
      <c r="SOH6" s="1381"/>
      <c r="SOI6" s="1381"/>
      <c r="SOJ6" s="1381"/>
      <c r="SOK6" s="1381"/>
      <c r="SOL6" s="1381"/>
      <c r="SOM6" s="1381"/>
      <c r="SON6" s="1381"/>
      <c r="SOO6" s="1381"/>
      <c r="SOP6" s="1381"/>
      <c r="SOQ6" s="1381"/>
      <c r="SOR6" s="1381"/>
      <c r="SOS6" s="1381"/>
      <c r="SOT6" s="1381"/>
      <c r="SOU6" s="1382"/>
      <c r="SOV6" s="1380"/>
      <c r="SOW6" s="1381"/>
      <c r="SOX6" s="1381"/>
      <c r="SOY6" s="1381"/>
      <c r="SOZ6" s="1381"/>
      <c r="SPA6" s="1381"/>
      <c r="SPB6" s="1381"/>
      <c r="SPC6" s="1381"/>
      <c r="SPD6" s="1381"/>
      <c r="SPE6" s="1381"/>
      <c r="SPF6" s="1381"/>
      <c r="SPG6" s="1381"/>
      <c r="SPH6" s="1381"/>
      <c r="SPI6" s="1381"/>
      <c r="SPJ6" s="1381"/>
      <c r="SPK6" s="1382"/>
      <c r="SPL6" s="1380"/>
      <c r="SPM6" s="1381"/>
      <c r="SPN6" s="1381"/>
      <c r="SPO6" s="1381"/>
      <c r="SPP6" s="1381"/>
      <c r="SPQ6" s="1381"/>
      <c r="SPR6" s="1381"/>
      <c r="SPS6" s="1381"/>
      <c r="SPT6" s="1381"/>
      <c r="SPU6" s="1381"/>
      <c r="SPV6" s="1381"/>
      <c r="SPW6" s="1381"/>
      <c r="SPX6" s="1381"/>
      <c r="SPY6" s="1381"/>
      <c r="SPZ6" s="1381"/>
      <c r="SQA6" s="1382"/>
      <c r="SQB6" s="1380"/>
      <c r="SQC6" s="1381"/>
      <c r="SQD6" s="1381"/>
      <c r="SQE6" s="1381"/>
      <c r="SQF6" s="1381"/>
      <c r="SQG6" s="1381"/>
      <c r="SQH6" s="1381"/>
      <c r="SQI6" s="1381"/>
      <c r="SQJ6" s="1381"/>
      <c r="SQK6" s="1381"/>
      <c r="SQL6" s="1381"/>
      <c r="SQM6" s="1381"/>
      <c r="SQN6" s="1381"/>
      <c r="SQO6" s="1381"/>
      <c r="SQP6" s="1381"/>
      <c r="SQQ6" s="1382"/>
      <c r="SQR6" s="1380"/>
      <c r="SQS6" s="1381"/>
      <c r="SQT6" s="1381"/>
      <c r="SQU6" s="1381"/>
      <c r="SQV6" s="1381"/>
      <c r="SQW6" s="1381"/>
      <c r="SQX6" s="1381"/>
      <c r="SQY6" s="1381"/>
      <c r="SQZ6" s="1381"/>
      <c r="SRA6" s="1381"/>
      <c r="SRB6" s="1381"/>
      <c r="SRC6" s="1381"/>
      <c r="SRD6" s="1381"/>
      <c r="SRE6" s="1381"/>
      <c r="SRF6" s="1381"/>
      <c r="SRG6" s="1382"/>
      <c r="SRH6" s="1380"/>
      <c r="SRI6" s="1381"/>
      <c r="SRJ6" s="1381"/>
      <c r="SRK6" s="1381"/>
      <c r="SRL6" s="1381"/>
      <c r="SRM6" s="1381"/>
      <c r="SRN6" s="1381"/>
      <c r="SRO6" s="1381"/>
      <c r="SRP6" s="1381"/>
      <c r="SRQ6" s="1381"/>
      <c r="SRR6" s="1381"/>
      <c r="SRS6" s="1381"/>
      <c r="SRT6" s="1381"/>
      <c r="SRU6" s="1381"/>
      <c r="SRV6" s="1381"/>
      <c r="SRW6" s="1382"/>
      <c r="SRX6" s="1380"/>
      <c r="SRY6" s="1381"/>
      <c r="SRZ6" s="1381"/>
      <c r="SSA6" s="1381"/>
      <c r="SSB6" s="1381"/>
      <c r="SSC6" s="1381"/>
      <c r="SSD6" s="1381"/>
      <c r="SSE6" s="1381"/>
      <c r="SSF6" s="1381"/>
      <c r="SSG6" s="1381"/>
      <c r="SSH6" s="1381"/>
      <c r="SSI6" s="1381"/>
      <c r="SSJ6" s="1381"/>
      <c r="SSK6" s="1381"/>
      <c r="SSL6" s="1381"/>
      <c r="SSM6" s="1382"/>
      <c r="SSN6" s="1380"/>
      <c r="SSO6" s="1381"/>
      <c r="SSP6" s="1381"/>
      <c r="SSQ6" s="1381"/>
      <c r="SSR6" s="1381"/>
      <c r="SSS6" s="1381"/>
      <c r="SST6" s="1381"/>
      <c r="SSU6" s="1381"/>
      <c r="SSV6" s="1381"/>
      <c r="SSW6" s="1381"/>
      <c r="SSX6" s="1381"/>
      <c r="SSY6" s="1381"/>
      <c r="SSZ6" s="1381"/>
      <c r="STA6" s="1381"/>
      <c r="STB6" s="1381"/>
      <c r="STC6" s="1382"/>
      <c r="STD6" s="1380"/>
      <c r="STE6" s="1381"/>
      <c r="STF6" s="1381"/>
      <c r="STG6" s="1381"/>
      <c r="STH6" s="1381"/>
      <c r="STI6" s="1381"/>
      <c r="STJ6" s="1381"/>
      <c r="STK6" s="1381"/>
      <c r="STL6" s="1381"/>
      <c r="STM6" s="1381"/>
      <c r="STN6" s="1381"/>
      <c r="STO6" s="1381"/>
      <c r="STP6" s="1381"/>
      <c r="STQ6" s="1381"/>
      <c r="STR6" s="1381"/>
      <c r="STS6" s="1382"/>
      <c r="STT6" s="1380"/>
      <c r="STU6" s="1381"/>
      <c r="STV6" s="1381"/>
      <c r="STW6" s="1381"/>
      <c r="STX6" s="1381"/>
      <c r="STY6" s="1381"/>
      <c r="STZ6" s="1381"/>
      <c r="SUA6" s="1381"/>
      <c r="SUB6" s="1381"/>
      <c r="SUC6" s="1381"/>
      <c r="SUD6" s="1381"/>
      <c r="SUE6" s="1381"/>
      <c r="SUF6" s="1381"/>
      <c r="SUG6" s="1381"/>
      <c r="SUH6" s="1381"/>
      <c r="SUI6" s="1382"/>
      <c r="SUJ6" s="1380"/>
      <c r="SUK6" s="1381"/>
      <c r="SUL6" s="1381"/>
      <c r="SUM6" s="1381"/>
      <c r="SUN6" s="1381"/>
      <c r="SUO6" s="1381"/>
      <c r="SUP6" s="1381"/>
      <c r="SUQ6" s="1381"/>
      <c r="SUR6" s="1381"/>
      <c r="SUS6" s="1381"/>
      <c r="SUT6" s="1381"/>
      <c r="SUU6" s="1381"/>
      <c r="SUV6" s="1381"/>
      <c r="SUW6" s="1381"/>
      <c r="SUX6" s="1381"/>
      <c r="SUY6" s="1382"/>
      <c r="SUZ6" s="1380"/>
      <c r="SVA6" s="1381"/>
      <c r="SVB6" s="1381"/>
      <c r="SVC6" s="1381"/>
      <c r="SVD6" s="1381"/>
      <c r="SVE6" s="1381"/>
      <c r="SVF6" s="1381"/>
      <c r="SVG6" s="1381"/>
      <c r="SVH6" s="1381"/>
      <c r="SVI6" s="1381"/>
      <c r="SVJ6" s="1381"/>
      <c r="SVK6" s="1381"/>
      <c r="SVL6" s="1381"/>
      <c r="SVM6" s="1381"/>
      <c r="SVN6" s="1381"/>
      <c r="SVO6" s="1382"/>
      <c r="SVP6" s="1380"/>
      <c r="SVQ6" s="1381"/>
      <c r="SVR6" s="1381"/>
      <c r="SVS6" s="1381"/>
      <c r="SVT6" s="1381"/>
      <c r="SVU6" s="1381"/>
      <c r="SVV6" s="1381"/>
      <c r="SVW6" s="1381"/>
      <c r="SVX6" s="1381"/>
      <c r="SVY6" s="1381"/>
      <c r="SVZ6" s="1381"/>
      <c r="SWA6" s="1381"/>
      <c r="SWB6" s="1381"/>
      <c r="SWC6" s="1381"/>
      <c r="SWD6" s="1381"/>
      <c r="SWE6" s="1382"/>
      <c r="SWF6" s="1380"/>
      <c r="SWG6" s="1381"/>
      <c r="SWH6" s="1381"/>
      <c r="SWI6" s="1381"/>
      <c r="SWJ6" s="1381"/>
      <c r="SWK6" s="1381"/>
      <c r="SWL6" s="1381"/>
      <c r="SWM6" s="1381"/>
      <c r="SWN6" s="1381"/>
      <c r="SWO6" s="1381"/>
      <c r="SWP6" s="1381"/>
      <c r="SWQ6" s="1381"/>
      <c r="SWR6" s="1381"/>
      <c r="SWS6" s="1381"/>
      <c r="SWT6" s="1381"/>
      <c r="SWU6" s="1382"/>
      <c r="SWV6" s="1380"/>
      <c r="SWW6" s="1381"/>
      <c r="SWX6" s="1381"/>
      <c r="SWY6" s="1381"/>
      <c r="SWZ6" s="1381"/>
      <c r="SXA6" s="1381"/>
      <c r="SXB6" s="1381"/>
      <c r="SXC6" s="1381"/>
      <c r="SXD6" s="1381"/>
      <c r="SXE6" s="1381"/>
      <c r="SXF6" s="1381"/>
      <c r="SXG6" s="1381"/>
      <c r="SXH6" s="1381"/>
      <c r="SXI6" s="1381"/>
      <c r="SXJ6" s="1381"/>
      <c r="SXK6" s="1382"/>
      <c r="SXL6" s="1380"/>
      <c r="SXM6" s="1381"/>
      <c r="SXN6" s="1381"/>
      <c r="SXO6" s="1381"/>
      <c r="SXP6" s="1381"/>
      <c r="SXQ6" s="1381"/>
      <c r="SXR6" s="1381"/>
      <c r="SXS6" s="1381"/>
      <c r="SXT6" s="1381"/>
      <c r="SXU6" s="1381"/>
      <c r="SXV6" s="1381"/>
      <c r="SXW6" s="1381"/>
      <c r="SXX6" s="1381"/>
      <c r="SXY6" s="1381"/>
      <c r="SXZ6" s="1381"/>
      <c r="SYA6" s="1382"/>
      <c r="SYB6" s="1380"/>
      <c r="SYC6" s="1381"/>
      <c r="SYD6" s="1381"/>
      <c r="SYE6" s="1381"/>
      <c r="SYF6" s="1381"/>
      <c r="SYG6" s="1381"/>
      <c r="SYH6" s="1381"/>
      <c r="SYI6" s="1381"/>
      <c r="SYJ6" s="1381"/>
      <c r="SYK6" s="1381"/>
      <c r="SYL6" s="1381"/>
      <c r="SYM6" s="1381"/>
      <c r="SYN6" s="1381"/>
      <c r="SYO6" s="1381"/>
      <c r="SYP6" s="1381"/>
      <c r="SYQ6" s="1382"/>
      <c r="SYR6" s="1380"/>
      <c r="SYS6" s="1381"/>
      <c r="SYT6" s="1381"/>
      <c r="SYU6" s="1381"/>
      <c r="SYV6" s="1381"/>
      <c r="SYW6" s="1381"/>
      <c r="SYX6" s="1381"/>
      <c r="SYY6" s="1381"/>
      <c r="SYZ6" s="1381"/>
      <c r="SZA6" s="1381"/>
      <c r="SZB6" s="1381"/>
      <c r="SZC6" s="1381"/>
      <c r="SZD6" s="1381"/>
      <c r="SZE6" s="1381"/>
      <c r="SZF6" s="1381"/>
      <c r="SZG6" s="1382"/>
      <c r="SZH6" s="1380"/>
      <c r="SZI6" s="1381"/>
      <c r="SZJ6" s="1381"/>
      <c r="SZK6" s="1381"/>
      <c r="SZL6" s="1381"/>
      <c r="SZM6" s="1381"/>
      <c r="SZN6" s="1381"/>
      <c r="SZO6" s="1381"/>
      <c r="SZP6" s="1381"/>
      <c r="SZQ6" s="1381"/>
      <c r="SZR6" s="1381"/>
      <c r="SZS6" s="1381"/>
      <c r="SZT6" s="1381"/>
      <c r="SZU6" s="1381"/>
      <c r="SZV6" s="1381"/>
      <c r="SZW6" s="1382"/>
      <c r="SZX6" s="1380"/>
      <c r="SZY6" s="1381"/>
      <c r="SZZ6" s="1381"/>
      <c r="TAA6" s="1381"/>
      <c r="TAB6" s="1381"/>
      <c r="TAC6" s="1381"/>
      <c r="TAD6" s="1381"/>
      <c r="TAE6" s="1381"/>
      <c r="TAF6" s="1381"/>
      <c r="TAG6" s="1381"/>
      <c r="TAH6" s="1381"/>
      <c r="TAI6" s="1381"/>
      <c r="TAJ6" s="1381"/>
      <c r="TAK6" s="1381"/>
      <c r="TAL6" s="1381"/>
      <c r="TAM6" s="1382"/>
      <c r="TAN6" s="1380"/>
      <c r="TAO6" s="1381"/>
      <c r="TAP6" s="1381"/>
      <c r="TAQ6" s="1381"/>
      <c r="TAR6" s="1381"/>
      <c r="TAS6" s="1381"/>
      <c r="TAT6" s="1381"/>
      <c r="TAU6" s="1381"/>
      <c r="TAV6" s="1381"/>
      <c r="TAW6" s="1381"/>
      <c r="TAX6" s="1381"/>
      <c r="TAY6" s="1381"/>
      <c r="TAZ6" s="1381"/>
      <c r="TBA6" s="1381"/>
      <c r="TBB6" s="1381"/>
      <c r="TBC6" s="1382"/>
      <c r="TBD6" s="1380"/>
      <c r="TBE6" s="1381"/>
      <c r="TBF6" s="1381"/>
      <c r="TBG6" s="1381"/>
      <c r="TBH6" s="1381"/>
      <c r="TBI6" s="1381"/>
      <c r="TBJ6" s="1381"/>
      <c r="TBK6" s="1381"/>
      <c r="TBL6" s="1381"/>
      <c r="TBM6" s="1381"/>
      <c r="TBN6" s="1381"/>
      <c r="TBO6" s="1381"/>
      <c r="TBP6" s="1381"/>
      <c r="TBQ6" s="1381"/>
      <c r="TBR6" s="1381"/>
      <c r="TBS6" s="1382"/>
      <c r="TBT6" s="1380"/>
      <c r="TBU6" s="1381"/>
      <c r="TBV6" s="1381"/>
      <c r="TBW6" s="1381"/>
      <c r="TBX6" s="1381"/>
      <c r="TBY6" s="1381"/>
      <c r="TBZ6" s="1381"/>
      <c r="TCA6" s="1381"/>
      <c r="TCB6" s="1381"/>
      <c r="TCC6" s="1381"/>
      <c r="TCD6" s="1381"/>
      <c r="TCE6" s="1381"/>
      <c r="TCF6" s="1381"/>
      <c r="TCG6" s="1381"/>
      <c r="TCH6" s="1381"/>
      <c r="TCI6" s="1382"/>
      <c r="TCJ6" s="1380"/>
      <c r="TCK6" s="1381"/>
      <c r="TCL6" s="1381"/>
      <c r="TCM6" s="1381"/>
      <c r="TCN6" s="1381"/>
      <c r="TCO6" s="1381"/>
      <c r="TCP6" s="1381"/>
      <c r="TCQ6" s="1381"/>
      <c r="TCR6" s="1381"/>
      <c r="TCS6" s="1381"/>
      <c r="TCT6" s="1381"/>
      <c r="TCU6" s="1381"/>
      <c r="TCV6" s="1381"/>
      <c r="TCW6" s="1381"/>
      <c r="TCX6" s="1381"/>
      <c r="TCY6" s="1382"/>
      <c r="TCZ6" s="1380"/>
      <c r="TDA6" s="1381"/>
      <c r="TDB6" s="1381"/>
      <c r="TDC6" s="1381"/>
      <c r="TDD6" s="1381"/>
      <c r="TDE6" s="1381"/>
      <c r="TDF6" s="1381"/>
      <c r="TDG6" s="1381"/>
      <c r="TDH6" s="1381"/>
      <c r="TDI6" s="1381"/>
      <c r="TDJ6" s="1381"/>
      <c r="TDK6" s="1381"/>
      <c r="TDL6" s="1381"/>
      <c r="TDM6" s="1381"/>
      <c r="TDN6" s="1381"/>
      <c r="TDO6" s="1382"/>
      <c r="TDP6" s="1380"/>
      <c r="TDQ6" s="1381"/>
      <c r="TDR6" s="1381"/>
      <c r="TDS6" s="1381"/>
      <c r="TDT6" s="1381"/>
      <c r="TDU6" s="1381"/>
      <c r="TDV6" s="1381"/>
      <c r="TDW6" s="1381"/>
      <c r="TDX6" s="1381"/>
      <c r="TDY6" s="1381"/>
      <c r="TDZ6" s="1381"/>
      <c r="TEA6" s="1381"/>
      <c r="TEB6" s="1381"/>
      <c r="TEC6" s="1381"/>
      <c r="TED6" s="1381"/>
      <c r="TEE6" s="1382"/>
      <c r="TEF6" s="1380"/>
      <c r="TEG6" s="1381"/>
      <c r="TEH6" s="1381"/>
      <c r="TEI6" s="1381"/>
      <c r="TEJ6" s="1381"/>
      <c r="TEK6" s="1381"/>
      <c r="TEL6" s="1381"/>
      <c r="TEM6" s="1381"/>
      <c r="TEN6" s="1381"/>
      <c r="TEO6" s="1381"/>
      <c r="TEP6" s="1381"/>
      <c r="TEQ6" s="1381"/>
      <c r="TER6" s="1381"/>
      <c r="TES6" s="1381"/>
      <c r="TET6" s="1381"/>
      <c r="TEU6" s="1382"/>
      <c r="TEV6" s="1380"/>
      <c r="TEW6" s="1381"/>
      <c r="TEX6" s="1381"/>
      <c r="TEY6" s="1381"/>
      <c r="TEZ6" s="1381"/>
      <c r="TFA6" s="1381"/>
      <c r="TFB6" s="1381"/>
      <c r="TFC6" s="1381"/>
      <c r="TFD6" s="1381"/>
      <c r="TFE6" s="1381"/>
      <c r="TFF6" s="1381"/>
      <c r="TFG6" s="1381"/>
      <c r="TFH6" s="1381"/>
      <c r="TFI6" s="1381"/>
      <c r="TFJ6" s="1381"/>
      <c r="TFK6" s="1382"/>
      <c r="TFL6" s="1380"/>
      <c r="TFM6" s="1381"/>
      <c r="TFN6" s="1381"/>
      <c r="TFO6" s="1381"/>
      <c r="TFP6" s="1381"/>
      <c r="TFQ6" s="1381"/>
      <c r="TFR6" s="1381"/>
      <c r="TFS6" s="1381"/>
      <c r="TFT6" s="1381"/>
      <c r="TFU6" s="1381"/>
      <c r="TFV6" s="1381"/>
      <c r="TFW6" s="1381"/>
      <c r="TFX6" s="1381"/>
      <c r="TFY6" s="1381"/>
      <c r="TFZ6" s="1381"/>
      <c r="TGA6" s="1382"/>
      <c r="TGB6" s="1380"/>
      <c r="TGC6" s="1381"/>
      <c r="TGD6" s="1381"/>
      <c r="TGE6" s="1381"/>
      <c r="TGF6" s="1381"/>
      <c r="TGG6" s="1381"/>
      <c r="TGH6" s="1381"/>
      <c r="TGI6" s="1381"/>
      <c r="TGJ6" s="1381"/>
      <c r="TGK6" s="1381"/>
      <c r="TGL6" s="1381"/>
      <c r="TGM6" s="1381"/>
      <c r="TGN6" s="1381"/>
      <c r="TGO6" s="1381"/>
      <c r="TGP6" s="1381"/>
      <c r="TGQ6" s="1382"/>
      <c r="TGR6" s="1380"/>
      <c r="TGS6" s="1381"/>
      <c r="TGT6" s="1381"/>
      <c r="TGU6" s="1381"/>
      <c r="TGV6" s="1381"/>
      <c r="TGW6" s="1381"/>
      <c r="TGX6" s="1381"/>
      <c r="TGY6" s="1381"/>
      <c r="TGZ6" s="1381"/>
      <c r="THA6" s="1381"/>
      <c r="THB6" s="1381"/>
      <c r="THC6" s="1381"/>
      <c r="THD6" s="1381"/>
      <c r="THE6" s="1381"/>
      <c r="THF6" s="1381"/>
      <c r="THG6" s="1382"/>
      <c r="THH6" s="1380"/>
      <c r="THI6" s="1381"/>
      <c r="THJ6" s="1381"/>
      <c r="THK6" s="1381"/>
      <c r="THL6" s="1381"/>
      <c r="THM6" s="1381"/>
      <c r="THN6" s="1381"/>
      <c r="THO6" s="1381"/>
      <c r="THP6" s="1381"/>
      <c r="THQ6" s="1381"/>
      <c r="THR6" s="1381"/>
      <c r="THS6" s="1381"/>
      <c r="THT6" s="1381"/>
      <c r="THU6" s="1381"/>
      <c r="THV6" s="1381"/>
      <c r="THW6" s="1382"/>
      <c r="THX6" s="1380"/>
      <c r="THY6" s="1381"/>
      <c r="THZ6" s="1381"/>
      <c r="TIA6" s="1381"/>
      <c r="TIB6" s="1381"/>
      <c r="TIC6" s="1381"/>
      <c r="TID6" s="1381"/>
      <c r="TIE6" s="1381"/>
      <c r="TIF6" s="1381"/>
      <c r="TIG6" s="1381"/>
      <c r="TIH6" s="1381"/>
      <c r="TII6" s="1381"/>
      <c r="TIJ6" s="1381"/>
      <c r="TIK6" s="1381"/>
      <c r="TIL6" s="1381"/>
      <c r="TIM6" s="1382"/>
      <c r="TIN6" s="1380"/>
      <c r="TIO6" s="1381"/>
      <c r="TIP6" s="1381"/>
      <c r="TIQ6" s="1381"/>
      <c r="TIR6" s="1381"/>
      <c r="TIS6" s="1381"/>
      <c r="TIT6" s="1381"/>
      <c r="TIU6" s="1381"/>
      <c r="TIV6" s="1381"/>
      <c r="TIW6" s="1381"/>
      <c r="TIX6" s="1381"/>
      <c r="TIY6" s="1381"/>
      <c r="TIZ6" s="1381"/>
      <c r="TJA6" s="1381"/>
      <c r="TJB6" s="1381"/>
      <c r="TJC6" s="1382"/>
      <c r="TJD6" s="1380"/>
      <c r="TJE6" s="1381"/>
      <c r="TJF6" s="1381"/>
      <c r="TJG6" s="1381"/>
      <c r="TJH6" s="1381"/>
      <c r="TJI6" s="1381"/>
      <c r="TJJ6" s="1381"/>
      <c r="TJK6" s="1381"/>
      <c r="TJL6" s="1381"/>
      <c r="TJM6" s="1381"/>
      <c r="TJN6" s="1381"/>
      <c r="TJO6" s="1381"/>
      <c r="TJP6" s="1381"/>
      <c r="TJQ6" s="1381"/>
      <c r="TJR6" s="1381"/>
      <c r="TJS6" s="1382"/>
      <c r="TJT6" s="1380"/>
      <c r="TJU6" s="1381"/>
      <c r="TJV6" s="1381"/>
      <c r="TJW6" s="1381"/>
      <c r="TJX6" s="1381"/>
      <c r="TJY6" s="1381"/>
      <c r="TJZ6" s="1381"/>
      <c r="TKA6" s="1381"/>
      <c r="TKB6" s="1381"/>
      <c r="TKC6" s="1381"/>
      <c r="TKD6" s="1381"/>
      <c r="TKE6" s="1381"/>
      <c r="TKF6" s="1381"/>
      <c r="TKG6" s="1381"/>
      <c r="TKH6" s="1381"/>
      <c r="TKI6" s="1382"/>
      <c r="TKJ6" s="1380"/>
      <c r="TKK6" s="1381"/>
      <c r="TKL6" s="1381"/>
      <c r="TKM6" s="1381"/>
      <c r="TKN6" s="1381"/>
      <c r="TKO6" s="1381"/>
      <c r="TKP6" s="1381"/>
      <c r="TKQ6" s="1381"/>
      <c r="TKR6" s="1381"/>
      <c r="TKS6" s="1381"/>
      <c r="TKT6" s="1381"/>
      <c r="TKU6" s="1381"/>
      <c r="TKV6" s="1381"/>
      <c r="TKW6" s="1381"/>
      <c r="TKX6" s="1381"/>
      <c r="TKY6" s="1382"/>
      <c r="TKZ6" s="1380"/>
      <c r="TLA6" s="1381"/>
      <c r="TLB6" s="1381"/>
      <c r="TLC6" s="1381"/>
      <c r="TLD6" s="1381"/>
      <c r="TLE6" s="1381"/>
      <c r="TLF6" s="1381"/>
      <c r="TLG6" s="1381"/>
      <c r="TLH6" s="1381"/>
      <c r="TLI6" s="1381"/>
      <c r="TLJ6" s="1381"/>
      <c r="TLK6" s="1381"/>
      <c r="TLL6" s="1381"/>
      <c r="TLM6" s="1381"/>
      <c r="TLN6" s="1381"/>
      <c r="TLO6" s="1382"/>
      <c r="TLP6" s="1380"/>
      <c r="TLQ6" s="1381"/>
      <c r="TLR6" s="1381"/>
      <c r="TLS6" s="1381"/>
      <c r="TLT6" s="1381"/>
      <c r="TLU6" s="1381"/>
      <c r="TLV6" s="1381"/>
      <c r="TLW6" s="1381"/>
      <c r="TLX6" s="1381"/>
      <c r="TLY6" s="1381"/>
      <c r="TLZ6" s="1381"/>
      <c r="TMA6" s="1381"/>
      <c r="TMB6" s="1381"/>
      <c r="TMC6" s="1381"/>
      <c r="TMD6" s="1381"/>
      <c r="TME6" s="1382"/>
      <c r="TMF6" s="1380"/>
      <c r="TMG6" s="1381"/>
      <c r="TMH6" s="1381"/>
      <c r="TMI6" s="1381"/>
      <c r="TMJ6" s="1381"/>
      <c r="TMK6" s="1381"/>
      <c r="TML6" s="1381"/>
      <c r="TMM6" s="1381"/>
      <c r="TMN6" s="1381"/>
      <c r="TMO6" s="1381"/>
      <c r="TMP6" s="1381"/>
      <c r="TMQ6" s="1381"/>
      <c r="TMR6" s="1381"/>
      <c r="TMS6" s="1381"/>
      <c r="TMT6" s="1381"/>
      <c r="TMU6" s="1382"/>
      <c r="TMV6" s="1380"/>
      <c r="TMW6" s="1381"/>
      <c r="TMX6" s="1381"/>
      <c r="TMY6" s="1381"/>
      <c r="TMZ6" s="1381"/>
      <c r="TNA6" s="1381"/>
      <c r="TNB6" s="1381"/>
      <c r="TNC6" s="1381"/>
      <c r="TND6" s="1381"/>
      <c r="TNE6" s="1381"/>
      <c r="TNF6" s="1381"/>
      <c r="TNG6" s="1381"/>
      <c r="TNH6" s="1381"/>
      <c r="TNI6" s="1381"/>
      <c r="TNJ6" s="1381"/>
      <c r="TNK6" s="1382"/>
      <c r="TNL6" s="1380"/>
      <c r="TNM6" s="1381"/>
      <c r="TNN6" s="1381"/>
      <c r="TNO6" s="1381"/>
      <c r="TNP6" s="1381"/>
      <c r="TNQ6" s="1381"/>
      <c r="TNR6" s="1381"/>
      <c r="TNS6" s="1381"/>
      <c r="TNT6" s="1381"/>
      <c r="TNU6" s="1381"/>
      <c r="TNV6" s="1381"/>
      <c r="TNW6" s="1381"/>
      <c r="TNX6" s="1381"/>
      <c r="TNY6" s="1381"/>
      <c r="TNZ6" s="1381"/>
      <c r="TOA6" s="1382"/>
      <c r="TOB6" s="1380"/>
      <c r="TOC6" s="1381"/>
      <c r="TOD6" s="1381"/>
      <c r="TOE6" s="1381"/>
      <c r="TOF6" s="1381"/>
      <c r="TOG6" s="1381"/>
      <c r="TOH6" s="1381"/>
      <c r="TOI6" s="1381"/>
      <c r="TOJ6" s="1381"/>
      <c r="TOK6" s="1381"/>
      <c r="TOL6" s="1381"/>
      <c r="TOM6" s="1381"/>
      <c r="TON6" s="1381"/>
      <c r="TOO6" s="1381"/>
      <c r="TOP6" s="1381"/>
      <c r="TOQ6" s="1382"/>
      <c r="TOR6" s="1380"/>
      <c r="TOS6" s="1381"/>
      <c r="TOT6" s="1381"/>
      <c r="TOU6" s="1381"/>
      <c r="TOV6" s="1381"/>
      <c r="TOW6" s="1381"/>
      <c r="TOX6" s="1381"/>
      <c r="TOY6" s="1381"/>
      <c r="TOZ6" s="1381"/>
      <c r="TPA6" s="1381"/>
      <c r="TPB6" s="1381"/>
      <c r="TPC6" s="1381"/>
      <c r="TPD6" s="1381"/>
      <c r="TPE6" s="1381"/>
      <c r="TPF6" s="1381"/>
      <c r="TPG6" s="1382"/>
      <c r="TPH6" s="1380"/>
      <c r="TPI6" s="1381"/>
      <c r="TPJ6" s="1381"/>
      <c r="TPK6" s="1381"/>
      <c r="TPL6" s="1381"/>
      <c r="TPM6" s="1381"/>
      <c r="TPN6" s="1381"/>
      <c r="TPO6" s="1381"/>
      <c r="TPP6" s="1381"/>
      <c r="TPQ6" s="1381"/>
      <c r="TPR6" s="1381"/>
      <c r="TPS6" s="1381"/>
      <c r="TPT6" s="1381"/>
      <c r="TPU6" s="1381"/>
      <c r="TPV6" s="1381"/>
      <c r="TPW6" s="1382"/>
      <c r="TPX6" s="1380"/>
      <c r="TPY6" s="1381"/>
      <c r="TPZ6" s="1381"/>
      <c r="TQA6" s="1381"/>
      <c r="TQB6" s="1381"/>
      <c r="TQC6" s="1381"/>
      <c r="TQD6" s="1381"/>
      <c r="TQE6" s="1381"/>
      <c r="TQF6" s="1381"/>
      <c r="TQG6" s="1381"/>
      <c r="TQH6" s="1381"/>
      <c r="TQI6" s="1381"/>
      <c r="TQJ6" s="1381"/>
      <c r="TQK6" s="1381"/>
      <c r="TQL6" s="1381"/>
      <c r="TQM6" s="1382"/>
      <c r="TQN6" s="1380"/>
      <c r="TQO6" s="1381"/>
      <c r="TQP6" s="1381"/>
      <c r="TQQ6" s="1381"/>
      <c r="TQR6" s="1381"/>
      <c r="TQS6" s="1381"/>
      <c r="TQT6" s="1381"/>
      <c r="TQU6" s="1381"/>
      <c r="TQV6" s="1381"/>
      <c r="TQW6" s="1381"/>
      <c r="TQX6" s="1381"/>
      <c r="TQY6" s="1381"/>
      <c r="TQZ6" s="1381"/>
      <c r="TRA6" s="1381"/>
      <c r="TRB6" s="1381"/>
      <c r="TRC6" s="1382"/>
      <c r="TRD6" s="1380"/>
      <c r="TRE6" s="1381"/>
      <c r="TRF6" s="1381"/>
      <c r="TRG6" s="1381"/>
      <c r="TRH6" s="1381"/>
      <c r="TRI6" s="1381"/>
      <c r="TRJ6" s="1381"/>
      <c r="TRK6" s="1381"/>
      <c r="TRL6" s="1381"/>
      <c r="TRM6" s="1381"/>
      <c r="TRN6" s="1381"/>
      <c r="TRO6" s="1381"/>
      <c r="TRP6" s="1381"/>
      <c r="TRQ6" s="1381"/>
      <c r="TRR6" s="1381"/>
      <c r="TRS6" s="1382"/>
      <c r="TRT6" s="1380"/>
      <c r="TRU6" s="1381"/>
      <c r="TRV6" s="1381"/>
      <c r="TRW6" s="1381"/>
      <c r="TRX6" s="1381"/>
      <c r="TRY6" s="1381"/>
      <c r="TRZ6" s="1381"/>
      <c r="TSA6" s="1381"/>
      <c r="TSB6" s="1381"/>
      <c r="TSC6" s="1381"/>
      <c r="TSD6" s="1381"/>
      <c r="TSE6" s="1381"/>
      <c r="TSF6" s="1381"/>
      <c r="TSG6" s="1381"/>
      <c r="TSH6" s="1381"/>
      <c r="TSI6" s="1382"/>
      <c r="TSJ6" s="1380"/>
      <c r="TSK6" s="1381"/>
      <c r="TSL6" s="1381"/>
      <c r="TSM6" s="1381"/>
      <c r="TSN6" s="1381"/>
      <c r="TSO6" s="1381"/>
      <c r="TSP6" s="1381"/>
      <c r="TSQ6" s="1381"/>
      <c r="TSR6" s="1381"/>
      <c r="TSS6" s="1381"/>
      <c r="TST6" s="1381"/>
      <c r="TSU6" s="1381"/>
      <c r="TSV6" s="1381"/>
      <c r="TSW6" s="1381"/>
      <c r="TSX6" s="1381"/>
      <c r="TSY6" s="1382"/>
      <c r="TSZ6" s="1380"/>
      <c r="TTA6" s="1381"/>
      <c r="TTB6" s="1381"/>
      <c r="TTC6" s="1381"/>
      <c r="TTD6" s="1381"/>
      <c r="TTE6" s="1381"/>
      <c r="TTF6" s="1381"/>
      <c r="TTG6" s="1381"/>
      <c r="TTH6" s="1381"/>
      <c r="TTI6" s="1381"/>
      <c r="TTJ6" s="1381"/>
      <c r="TTK6" s="1381"/>
      <c r="TTL6" s="1381"/>
      <c r="TTM6" s="1381"/>
      <c r="TTN6" s="1381"/>
      <c r="TTO6" s="1382"/>
      <c r="TTP6" s="1380"/>
      <c r="TTQ6" s="1381"/>
      <c r="TTR6" s="1381"/>
      <c r="TTS6" s="1381"/>
      <c r="TTT6" s="1381"/>
      <c r="TTU6" s="1381"/>
      <c r="TTV6" s="1381"/>
      <c r="TTW6" s="1381"/>
      <c r="TTX6" s="1381"/>
      <c r="TTY6" s="1381"/>
      <c r="TTZ6" s="1381"/>
      <c r="TUA6" s="1381"/>
      <c r="TUB6" s="1381"/>
      <c r="TUC6" s="1381"/>
      <c r="TUD6" s="1381"/>
      <c r="TUE6" s="1382"/>
      <c r="TUF6" s="1380"/>
      <c r="TUG6" s="1381"/>
      <c r="TUH6" s="1381"/>
      <c r="TUI6" s="1381"/>
      <c r="TUJ6" s="1381"/>
      <c r="TUK6" s="1381"/>
      <c r="TUL6" s="1381"/>
      <c r="TUM6" s="1381"/>
      <c r="TUN6" s="1381"/>
      <c r="TUO6" s="1381"/>
      <c r="TUP6" s="1381"/>
      <c r="TUQ6" s="1381"/>
      <c r="TUR6" s="1381"/>
      <c r="TUS6" s="1381"/>
      <c r="TUT6" s="1381"/>
      <c r="TUU6" s="1382"/>
      <c r="TUV6" s="1380"/>
      <c r="TUW6" s="1381"/>
      <c r="TUX6" s="1381"/>
      <c r="TUY6" s="1381"/>
      <c r="TUZ6" s="1381"/>
      <c r="TVA6" s="1381"/>
      <c r="TVB6" s="1381"/>
      <c r="TVC6" s="1381"/>
      <c r="TVD6" s="1381"/>
      <c r="TVE6" s="1381"/>
      <c r="TVF6" s="1381"/>
      <c r="TVG6" s="1381"/>
      <c r="TVH6" s="1381"/>
      <c r="TVI6" s="1381"/>
      <c r="TVJ6" s="1381"/>
      <c r="TVK6" s="1382"/>
      <c r="TVL6" s="1380"/>
      <c r="TVM6" s="1381"/>
      <c r="TVN6" s="1381"/>
      <c r="TVO6" s="1381"/>
      <c r="TVP6" s="1381"/>
      <c r="TVQ6" s="1381"/>
      <c r="TVR6" s="1381"/>
      <c r="TVS6" s="1381"/>
      <c r="TVT6" s="1381"/>
      <c r="TVU6" s="1381"/>
      <c r="TVV6" s="1381"/>
      <c r="TVW6" s="1381"/>
      <c r="TVX6" s="1381"/>
      <c r="TVY6" s="1381"/>
      <c r="TVZ6" s="1381"/>
      <c r="TWA6" s="1382"/>
      <c r="TWB6" s="1380"/>
      <c r="TWC6" s="1381"/>
      <c r="TWD6" s="1381"/>
      <c r="TWE6" s="1381"/>
      <c r="TWF6" s="1381"/>
      <c r="TWG6" s="1381"/>
      <c r="TWH6" s="1381"/>
      <c r="TWI6" s="1381"/>
      <c r="TWJ6" s="1381"/>
      <c r="TWK6" s="1381"/>
      <c r="TWL6" s="1381"/>
      <c r="TWM6" s="1381"/>
      <c r="TWN6" s="1381"/>
      <c r="TWO6" s="1381"/>
      <c r="TWP6" s="1381"/>
      <c r="TWQ6" s="1382"/>
      <c r="TWR6" s="1380"/>
      <c r="TWS6" s="1381"/>
      <c r="TWT6" s="1381"/>
      <c r="TWU6" s="1381"/>
      <c r="TWV6" s="1381"/>
      <c r="TWW6" s="1381"/>
      <c r="TWX6" s="1381"/>
      <c r="TWY6" s="1381"/>
      <c r="TWZ6" s="1381"/>
      <c r="TXA6" s="1381"/>
      <c r="TXB6" s="1381"/>
      <c r="TXC6" s="1381"/>
      <c r="TXD6" s="1381"/>
      <c r="TXE6" s="1381"/>
      <c r="TXF6" s="1381"/>
      <c r="TXG6" s="1382"/>
      <c r="TXH6" s="1380"/>
      <c r="TXI6" s="1381"/>
      <c r="TXJ6" s="1381"/>
      <c r="TXK6" s="1381"/>
      <c r="TXL6" s="1381"/>
      <c r="TXM6" s="1381"/>
      <c r="TXN6" s="1381"/>
      <c r="TXO6" s="1381"/>
      <c r="TXP6" s="1381"/>
      <c r="TXQ6" s="1381"/>
      <c r="TXR6" s="1381"/>
      <c r="TXS6" s="1381"/>
      <c r="TXT6" s="1381"/>
      <c r="TXU6" s="1381"/>
      <c r="TXV6" s="1381"/>
      <c r="TXW6" s="1382"/>
      <c r="TXX6" s="1380"/>
      <c r="TXY6" s="1381"/>
      <c r="TXZ6" s="1381"/>
      <c r="TYA6" s="1381"/>
      <c r="TYB6" s="1381"/>
      <c r="TYC6" s="1381"/>
      <c r="TYD6" s="1381"/>
      <c r="TYE6" s="1381"/>
      <c r="TYF6" s="1381"/>
      <c r="TYG6" s="1381"/>
      <c r="TYH6" s="1381"/>
      <c r="TYI6" s="1381"/>
      <c r="TYJ6" s="1381"/>
      <c r="TYK6" s="1381"/>
      <c r="TYL6" s="1381"/>
      <c r="TYM6" s="1382"/>
      <c r="TYN6" s="1380"/>
      <c r="TYO6" s="1381"/>
      <c r="TYP6" s="1381"/>
      <c r="TYQ6" s="1381"/>
      <c r="TYR6" s="1381"/>
      <c r="TYS6" s="1381"/>
      <c r="TYT6" s="1381"/>
      <c r="TYU6" s="1381"/>
      <c r="TYV6" s="1381"/>
      <c r="TYW6" s="1381"/>
      <c r="TYX6" s="1381"/>
      <c r="TYY6" s="1381"/>
      <c r="TYZ6" s="1381"/>
      <c r="TZA6" s="1381"/>
      <c r="TZB6" s="1381"/>
      <c r="TZC6" s="1382"/>
      <c r="TZD6" s="1380"/>
      <c r="TZE6" s="1381"/>
      <c r="TZF6" s="1381"/>
      <c r="TZG6" s="1381"/>
      <c r="TZH6" s="1381"/>
      <c r="TZI6" s="1381"/>
      <c r="TZJ6" s="1381"/>
      <c r="TZK6" s="1381"/>
      <c r="TZL6" s="1381"/>
      <c r="TZM6" s="1381"/>
      <c r="TZN6" s="1381"/>
      <c r="TZO6" s="1381"/>
      <c r="TZP6" s="1381"/>
      <c r="TZQ6" s="1381"/>
      <c r="TZR6" s="1381"/>
      <c r="TZS6" s="1382"/>
      <c r="TZT6" s="1380"/>
      <c r="TZU6" s="1381"/>
      <c r="TZV6" s="1381"/>
      <c r="TZW6" s="1381"/>
      <c r="TZX6" s="1381"/>
      <c r="TZY6" s="1381"/>
      <c r="TZZ6" s="1381"/>
      <c r="UAA6" s="1381"/>
      <c r="UAB6" s="1381"/>
      <c r="UAC6" s="1381"/>
      <c r="UAD6" s="1381"/>
      <c r="UAE6" s="1381"/>
      <c r="UAF6" s="1381"/>
      <c r="UAG6" s="1381"/>
      <c r="UAH6" s="1381"/>
      <c r="UAI6" s="1382"/>
      <c r="UAJ6" s="1380"/>
      <c r="UAK6" s="1381"/>
      <c r="UAL6" s="1381"/>
      <c r="UAM6" s="1381"/>
      <c r="UAN6" s="1381"/>
      <c r="UAO6" s="1381"/>
      <c r="UAP6" s="1381"/>
      <c r="UAQ6" s="1381"/>
      <c r="UAR6" s="1381"/>
      <c r="UAS6" s="1381"/>
      <c r="UAT6" s="1381"/>
      <c r="UAU6" s="1381"/>
      <c r="UAV6" s="1381"/>
      <c r="UAW6" s="1381"/>
      <c r="UAX6" s="1381"/>
      <c r="UAY6" s="1382"/>
      <c r="UAZ6" s="1380"/>
      <c r="UBA6" s="1381"/>
      <c r="UBB6" s="1381"/>
      <c r="UBC6" s="1381"/>
      <c r="UBD6" s="1381"/>
      <c r="UBE6" s="1381"/>
      <c r="UBF6" s="1381"/>
      <c r="UBG6" s="1381"/>
      <c r="UBH6" s="1381"/>
      <c r="UBI6" s="1381"/>
      <c r="UBJ6" s="1381"/>
      <c r="UBK6" s="1381"/>
      <c r="UBL6" s="1381"/>
      <c r="UBM6" s="1381"/>
      <c r="UBN6" s="1381"/>
      <c r="UBO6" s="1382"/>
      <c r="UBP6" s="1380"/>
      <c r="UBQ6" s="1381"/>
      <c r="UBR6" s="1381"/>
      <c r="UBS6" s="1381"/>
      <c r="UBT6" s="1381"/>
      <c r="UBU6" s="1381"/>
      <c r="UBV6" s="1381"/>
      <c r="UBW6" s="1381"/>
      <c r="UBX6" s="1381"/>
      <c r="UBY6" s="1381"/>
      <c r="UBZ6" s="1381"/>
      <c r="UCA6" s="1381"/>
      <c r="UCB6" s="1381"/>
      <c r="UCC6" s="1381"/>
      <c r="UCD6" s="1381"/>
      <c r="UCE6" s="1382"/>
      <c r="UCF6" s="1380"/>
      <c r="UCG6" s="1381"/>
      <c r="UCH6" s="1381"/>
      <c r="UCI6" s="1381"/>
      <c r="UCJ6" s="1381"/>
      <c r="UCK6" s="1381"/>
      <c r="UCL6" s="1381"/>
      <c r="UCM6" s="1381"/>
      <c r="UCN6" s="1381"/>
      <c r="UCO6" s="1381"/>
      <c r="UCP6" s="1381"/>
      <c r="UCQ6" s="1381"/>
      <c r="UCR6" s="1381"/>
      <c r="UCS6" s="1381"/>
      <c r="UCT6" s="1381"/>
      <c r="UCU6" s="1382"/>
      <c r="UCV6" s="1380"/>
      <c r="UCW6" s="1381"/>
      <c r="UCX6" s="1381"/>
      <c r="UCY6" s="1381"/>
      <c r="UCZ6" s="1381"/>
      <c r="UDA6" s="1381"/>
      <c r="UDB6" s="1381"/>
      <c r="UDC6" s="1381"/>
      <c r="UDD6" s="1381"/>
      <c r="UDE6" s="1381"/>
      <c r="UDF6" s="1381"/>
      <c r="UDG6" s="1381"/>
      <c r="UDH6" s="1381"/>
      <c r="UDI6" s="1381"/>
      <c r="UDJ6" s="1381"/>
      <c r="UDK6" s="1382"/>
      <c r="UDL6" s="1380"/>
      <c r="UDM6" s="1381"/>
      <c r="UDN6" s="1381"/>
      <c r="UDO6" s="1381"/>
      <c r="UDP6" s="1381"/>
      <c r="UDQ6" s="1381"/>
      <c r="UDR6" s="1381"/>
      <c r="UDS6" s="1381"/>
      <c r="UDT6" s="1381"/>
      <c r="UDU6" s="1381"/>
      <c r="UDV6" s="1381"/>
      <c r="UDW6" s="1381"/>
      <c r="UDX6" s="1381"/>
      <c r="UDY6" s="1381"/>
      <c r="UDZ6" s="1381"/>
      <c r="UEA6" s="1382"/>
      <c r="UEB6" s="1380"/>
      <c r="UEC6" s="1381"/>
      <c r="UED6" s="1381"/>
      <c r="UEE6" s="1381"/>
      <c r="UEF6" s="1381"/>
      <c r="UEG6" s="1381"/>
      <c r="UEH6" s="1381"/>
      <c r="UEI6" s="1381"/>
      <c r="UEJ6" s="1381"/>
      <c r="UEK6" s="1381"/>
      <c r="UEL6" s="1381"/>
      <c r="UEM6" s="1381"/>
      <c r="UEN6" s="1381"/>
      <c r="UEO6" s="1381"/>
      <c r="UEP6" s="1381"/>
      <c r="UEQ6" s="1382"/>
      <c r="UER6" s="1380"/>
      <c r="UES6" s="1381"/>
      <c r="UET6" s="1381"/>
      <c r="UEU6" s="1381"/>
      <c r="UEV6" s="1381"/>
      <c r="UEW6" s="1381"/>
      <c r="UEX6" s="1381"/>
      <c r="UEY6" s="1381"/>
      <c r="UEZ6" s="1381"/>
      <c r="UFA6" s="1381"/>
      <c r="UFB6" s="1381"/>
      <c r="UFC6" s="1381"/>
      <c r="UFD6" s="1381"/>
      <c r="UFE6" s="1381"/>
      <c r="UFF6" s="1381"/>
      <c r="UFG6" s="1382"/>
      <c r="UFH6" s="1380"/>
      <c r="UFI6" s="1381"/>
      <c r="UFJ6" s="1381"/>
      <c r="UFK6" s="1381"/>
      <c r="UFL6" s="1381"/>
      <c r="UFM6" s="1381"/>
      <c r="UFN6" s="1381"/>
      <c r="UFO6" s="1381"/>
      <c r="UFP6" s="1381"/>
      <c r="UFQ6" s="1381"/>
      <c r="UFR6" s="1381"/>
      <c r="UFS6" s="1381"/>
      <c r="UFT6" s="1381"/>
      <c r="UFU6" s="1381"/>
      <c r="UFV6" s="1381"/>
      <c r="UFW6" s="1382"/>
      <c r="UFX6" s="1380"/>
      <c r="UFY6" s="1381"/>
      <c r="UFZ6" s="1381"/>
      <c r="UGA6" s="1381"/>
      <c r="UGB6" s="1381"/>
      <c r="UGC6" s="1381"/>
      <c r="UGD6" s="1381"/>
      <c r="UGE6" s="1381"/>
      <c r="UGF6" s="1381"/>
      <c r="UGG6" s="1381"/>
      <c r="UGH6" s="1381"/>
      <c r="UGI6" s="1381"/>
      <c r="UGJ6" s="1381"/>
      <c r="UGK6" s="1381"/>
      <c r="UGL6" s="1381"/>
      <c r="UGM6" s="1382"/>
      <c r="UGN6" s="1380"/>
      <c r="UGO6" s="1381"/>
      <c r="UGP6" s="1381"/>
      <c r="UGQ6" s="1381"/>
      <c r="UGR6" s="1381"/>
      <c r="UGS6" s="1381"/>
      <c r="UGT6" s="1381"/>
      <c r="UGU6" s="1381"/>
      <c r="UGV6" s="1381"/>
      <c r="UGW6" s="1381"/>
      <c r="UGX6" s="1381"/>
      <c r="UGY6" s="1381"/>
      <c r="UGZ6" s="1381"/>
      <c r="UHA6" s="1381"/>
      <c r="UHB6" s="1381"/>
      <c r="UHC6" s="1382"/>
      <c r="UHD6" s="1380"/>
      <c r="UHE6" s="1381"/>
      <c r="UHF6" s="1381"/>
      <c r="UHG6" s="1381"/>
      <c r="UHH6" s="1381"/>
      <c r="UHI6" s="1381"/>
      <c r="UHJ6" s="1381"/>
      <c r="UHK6" s="1381"/>
      <c r="UHL6" s="1381"/>
      <c r="UHM6" s="1381"/>
      <c r="UHN6" s="1381"/>
      <c r="UHO6" s="1381"/>
      <c r="UHP6" s="1381"/>
      <c r="UHQ6" s="1381"/>
      <c r="UHR6" s="1381"/>
      <c r="UHS6" s="1382"/>
      <c r="UHT6" s="1380"/>
      <c r="UHU6" s="1381"/>
      <c r="UHV6" s="1381"/>
      <c r="UHW6" s="1381"/>
      <c r="UHX6" s="1381"/>
      <c r="UHY6" s="1381"/>
      <c r="UHZ6" s="1381"/>
      <c r="UIA6" s="1381"/>
      <c r="UIB6" s="1381"/>
      <c r="UIC6" s="1381"/>
      <c r="UID6" s="1381"/>
      <c r="UIE6" s="1381"/>
      <c r="UIF6" s="1381"/>
      <c r="UIG6" s="1381"/>
      <c r="UIH6" s="1381"/>
      <c r="UII6" s="1382"/>
      <c r="UIJ6" s="1380"/>
      <c r="UIK6" s="1381"/>
      <c r="UIL6" s="1381"/>
      <c r="UIM6" s="1381"/>
      <c r="UIN6" s="1381"/>
      <c r="UIO6" s="1381"/>
      <c r="UIP6" s="1381"/>
      <c r="UIQ6" s="1381"/>
      <c r="UIR6" s="1381"/>
      <c r="UIS6" s="1381"/>
      <c r="UIT6" s="1381"/>
      <c r="UIU6" s="1381"/>
      <c r="UIV6" s="1381"/>
      <c r="UIW6" s="1381"/>
      <c r="UIX6" s="1381"/>
      <c r="UIY6" s="1382"/>
      <c r="UIZ6" s="1380"/>
      <c r="UJA6" s="1381"/>
      <c r="UJB6" s="1381"/>
      <c r="UJC6" s="1381"/>
      <c r="UJD6" s="1381"/>
      <c r="UJE6" s="1381"/>
      <c r="UJF6" s="1381"/>
      <c r="UJG6" s="1381"/>
      <c r="UJH6" s="1381"/>
      <c r="UJI6" s="1381"/>
      <c r="UJJ6" s="1381"/>
      <c r="UJK6" s="1381"/>
      <c r="UJL6" s="1381"/>
      <c r="UJM6" s="1381"/>
      <c r="UJN6" s="1381"/>
      <c r="UJO6" s="1382"/>
      <c r="UJP6" s="1380"/>
      <c r="UJQ6" s="1381"/>
      <c r="UJR6" s="1381"/>
      <c r="UJS6" s="1381"/>
      <c r="UJT6" s="1381"/>
      <c r="UJU6" s="1381"/>
      <c r="UJV6" s="1381"/>
      <c r="UJW6" s="1381"/>
      <c r="UJX6" s="1381"/>
      <c r="UJY6" s="1381"/>
      <c r="UJZ6" s="1381"/>
      <c r="UKA6" s="1381"/>
      <c r="UKB6" s="1381"/>
      <c r="UKC6" s="1381"/>
      <c r="UKD6" s="1381"/>
      <c r="UKE6" s="1382"/>
      <c r="UKF6" s="1380"/>
      <c r="UKG6" s="1381"/>
      <c r="UKH6" s="1381"/>
      <c r="UKI6" s="1381"/>
      <c r="UKJ6" s="1381"/>
      <c r="UKK6" s="1381"/>
      <c r="UKL6" s="1381"/>
      <c r="UKM6" s="1381"/>
      <c r="UKN6" s="1381"/>
      <c r="UKO6" s="1381"/>
      <c r="UKP6" s="1381"/>
      <c r="UKQ6" s="1381"/>
      <c r="UKR6" s="1381"/>
      <c r="UKS6" s="1381"/>
      <c r="UKT6" s="1381"/>
      <c r="UKU6" s="1382"/>
      <c r="UKV6" s="1380"/>
      <c r="UKW6" s="1381"/>
      <c r="UKX6" s="1381"/>
      <c r="UKY6" s="1381"/>
      <c r="UKZ6" s="1381"/>
      <c r="ULA6" s="1381"/>
      <c r="ULB6" s="1381"/>
      <c r="ULC6" s="1381"/>
      <c r="ULD6" s="1381"/>
      <c r="ULE6" s="1381"/>
      <c r="ULF6" s="1381"/>
      <c r="ULG6" s="1381"/>
      <c r="ULH6" s="1381"/>
      <c r="ULI6" s="1381"/>
      <c r="ULJ6" s="1381"/>
      <c r="ULK6" s="1382"/>
      <c r="ULL6" s="1380"/>
      <c r="ULM6" s="1381"/>
      <c r="ULN6" s="1381"/>
      <c r="ULO6" s="1381"/>
      <c r="ULP6" s="1381"/>
      <c r="ULQ6" s="1381"/>
      <c r="ULR6" s="1381"/>
      <c r="ULS6" s="1381"/>
      <c r="ULT6" s="1381"/>
      <c r="ULU6" s="1381"/>
      <c r="ULV6" s="1381"/>
      <c r="ULW6" s="1381"/>
      <c r="ULX6" s="1381"/>
      <c r="ULY6" s="1381"/>
      <c r="ULZ6" s="1381"/>
      <c r="UMA6" s="1382"/>
      <c r="UMB6" s="1380"/>
      <c r="UMC6" s="1381"/>
      <c r="UMD6" s="1381"/>
      <c r="UME6" s="1381"/>
      <c r="UMF6" s="1381"/>
      <c r="UMG6" s="1381"/>
      <c r="UMH6" s="1381"/>
      <c r="UMI6" s="1381"/>
      <c r="UMJ6" s="1381"/>
      <c r="UMK6" s="1381"/>
      <c r="UML6" s="1381"/>
      <c r="UMM6" s="1381"/>
      <c r="UMN6" s="1381"/>
      <c r="UMO6" s="1381"/>
      <c r="UMP6" s="1381"/>
      <c r="UMQ6" s="1382"/>
      <c r="UMR6" s="1380"/>
      <c r="UMS6" s="1381"/>
      <c r="UMT6" s="1381"/>
      <c r="UMU6" s="1381"/>
      <c r="UMV6" s="1381"/>
      <c r="UMW6" s="1381"/>
      <c r="UMX6" s="1381"/>
      <c r="UMY6" s="1381"/>
      <c r="UMZ6" s="1381"/>
      <c r="UNA6" s="1381"/>
      <c r="UNB6" s="1381"/>
      <c r="UNC6" s="1381"/>
      <c r="UND6" s="1381"/>
      <c r="UNE6" s="1381"/>
      <c r="UNF6" s="1381"/>
      <c r="UNG6" s="1382"/>
      <c r="UNH6" s="1380"/>
      <c r="UNI6" s="1381"/>
      <c r="UNJ6" s="1381"/>
      <c r="UNK6" s="1381"/>
      <c r="UNL6" s="1381"/>
      <c r="UNM6" s="1381"/>
      <c r="UNN6" s="1381"/>
      <c r="UNO6" s="1381"/>
      <c r="UNP6" s="1381"/>
      <c r="UNQ6" s="1381"/>
      <c r="UNR6" s="1381"/>
      <c r="UNS6" s="1381"/>
      <c r="UNT6" s="1381"/>
      <c r="UNU6" s="1381"/>
      <c r="UNV6" s="1381"/>
      <c r="UNW6" s="1382"/>
      <c r="UNX6" s="1380"/>
      <c r="UNY6" s="1381"/>
      <c r="UNZ6" s="1381"/>
      <c r="UOA6" s="1381"/>
      <c r="UOB6" s="1381"/>
      <c r="UOC6" s="1381"/>
      <c r="UOD6" s="1381"/>
      <c r="UOE6" s="1381"/>
      <c r="UOF6" s="1381"/>
      <c r="UOG6" s="1381"/>
      <c r="UOH6" s="1381"/>
      <c r="UOI6" s="1381"/>
      <c r="UOJ6" s="1381"/>
      <c r="UOK6" s="1381"/>
      <c r="UOL6" s="1381"/>
      <c r="UOM6" s="1382"/>
      <c r="UON6" s="1380"/>
      <c r="UOO6" s="1381"/>
      <c r="UOP6" s="1381"/>
      <c r="UOQ6" s="1381"/>
      <c r="UOR6" s="1381"/>
      <c r="UOS6" s="1381"/>
      <c r="UOT6" s="1381"/>
      <c r="UOU6" s="1381"/>
      <c r="UOV6" s="1381"/>
      <c r="UOW6" s="1381"/>
      <c r="UOX6" s="1381"/>
      <c r="UOY6" s="1381"/>
      <c r="UOZ6" s="1381"/>
      <c r="UPA6" s="1381"/>
      <c r="UPB6" s="1381"/>
      <c r="UPC6" s="1382"/>
      <c r="UPD6" s="1380"/>
      <c r="UPE6" s="1381"/>
      <c r="UPF6" s="1381"/>
      <c r="UPG6" s="1381"/>
      <c r="UPH6" s="1381"/>
      <c r="UPI6" s="1381"/>
      <c r="UPJ6" s="1381"/>
      <c r="UPK6" s="1381"/>
      <c r="UPL6" s="1381"/>
      <c r="UPM6" s="1381"/>
      <c r="UPN6" s="1381"/>
      <c r="UPO6" s="1381"/>
      <c r="UPP6" s="1381"/>
      <c r="UPQ6" s="1381"/>
      <c r="UPR6" s="1381"/>
      <c r="UPS6" s="1382"/>
      <c r="UPT6" s="1380"/>
      <c r="UPU6" s="1381"/>
      <c r="UPV6" s="1381"/>
      <c r="UPW6" s="1381"/>
      <c r="UPX6" s="1381"/>
      <c r="UPY6" s="1381"/>
      <c r="UPZ6" s="1381"/>
      <c r="UQA6" s="1381"/>
      <c r="UQB6" s="1381"/>
      <c r="UQC6" s="1381"/>
      <c r="UQD6" s="1381"/>
      <c r="UQE6" s="1381"/>
      <c r="UQF6" s="1381"/>
      <c r="UQG6" s="1381"/>
      <c r="UQH6" s="1381"/>
      <c r="UQI6" s="1382"/>
      <c r="UQJ6" s="1380"/>
      <c r="UQK6" s="1381"/>
      <c r="UQL6" s="1381"/>
      <c r="UQM6" s="1381"/>
      <c r="UQN6" s="1381"/>
      <c r="UQO6" s="1381"/>
      <c r="UQP6" s="1381"/>
      <c r="UQQ6" s="1381"/>
      <c r="UQR6" s="1381"/>
      <c r="UQS6" s="1381"/>
      <c r="UQT6" s="1381"/>
      <c r="UQU6" s="1381"/>
      <c r="UQV6" s="1381"/>
      <c r="UQW6" s="1381"/>
      <c r="UQX6" s="1381"/>
      <c r="UQY6" s="1382"/>
      <c r="UQZ6" s="1380"/>
      <c r="URA6" s="1381"/>
      <c r="URB6" s="1381"/>
      <c r="URC6" s="1381"/>
      <c r="URD6" s="1381"/>
      <c r="URE6" s="1381"/>
      <c r="URF6" s="1381"/>
      <c r="URG6" s="1381"/>
      <c r="URH6" s="1381"/>
      <c r="URI6" s="1381"/>
      <c r="URJ6" s="1381"/>
      <c r="URK6" s="1381"/>
      <c r="URL6" s="1381"/>
      <c r="URM6" s="1381"/>
      <c r="URN6" s="1381"/>
      <c r="URO6" s="1382"/>
      <c r="URP6" s="1380"/>
      <c r="URQ6" s="1381"/>
      <c r="URR6" s="1381"/>
      <c r="URS6" s="1381"/>
      <c r="URT6" s="1381"/>
      <c r="URU6" s="1381"/>
      <c r="URV6" s="1381"/>
      <c r="URW6" s="1381"/>
      <c r="URX6" s="1381"/>
      <c r="URY6" s="1381"/>
      <c r="URZ6" s="1381"/>
      <c r="USA6" s="1381"/>
      <c r="USB6" s="1381"/>
      <c r="USC6" s="1381"/>
      <c r="USD6" s="1381"/>
      <c r="USE6" s="1382"/>
      <c r="USF6" s="1380"/>
      <c r="USG6" s="1381"/>
      <c r="USH6" s="1381"/>
      <c r="USI6" s="1381"/>
      <c r="USJ6" s="1381"/>
      <c r="USK6" s="1381"/>
      <c r="USL6" s="1381"/>
      <c r="USM6" s="1381"/>
      <c r="USN6" s="1381"/>
      <c r="USO6" s="1381"/>
      <c r="USP6" s="1381"/>
      <c r="USQ6" s="1381"/>
      <c r="USR6" s="1381"/>
      <c r="USS6" s="1381"/>
      <c r="UST6" s="1381"/>
      <c r="USU6" s="1382"/>
      <c r="USV6" s="1380"/>
      <c r="USW6" s="1381"/>
      <c r="USX6" s="1381"/>
      <c r="USY6" s="1381"/>
      <c r="USZ6" s="1381"/>
      <c r="UTA6" s="1381"/>
      <c r="UTB6" s="1381"/>
      <c r="UTC6" s="1381"/>
      <c r="UTD6" s="1381"/>
      <c r="UTE6" s="1381"/>
      <c r="UTF6" s="1381"/>
      <c r="UTG6" s="1381"/>
      <c r="UTH6" s="1381"/>
      <c r="UTI6" s="1381"/>
      <c r="UTJ6" s="1381"/>
      <c r="UTK6" s="1382"/>
      <c r="UTL6" s="1380"/>
      <c r="UTM6" s="1381"/>
      <c r="UTN6" s="1381"/>
      <c r="UTO6" s="1381"/>
      <c r="UTP6" s="1381"/>
      <c r="UTQ6" s="1381"/>
      <c r="UTR6" s="1381"/>
      <c r="UTS6" s="1381"/>
      <c r="UTT6" s="1381"/>
      <c r="UTU6" s="1381"/>
      <c r="UTV6" s="1381"/>
      <c r="UTW6" s="1381"/>
      <c r="UTX6" s="1381"/>
      <c r="UTY6" s="1381"/>
      <c r="UTZ6" s="1381"/>
      <c r="UUA6" s="1382"/>
      <c r="UUB6" s="1380"/>
      <c r="UUC6" s="1381"/>
      <c r="UUD6" s="1381"/>
      <c r="UUE6" s="1381"/>
      <c r="UUF6" s="1381"/>
      <c r="UUG6" s="1381"/>
      <c r="UUH6" s="1381"/>
      <c r="UUI6" s="1381"/>
      <c r="UUJ6" s="1381"/>
      <c r="UUK6" s="1381"/>
      <c r="UUL6" s="1381"/>
      <c r="UUM6" s="1381"/>
      <c r="UUN6" s="1381"/>
      <c r="UUO6" s="1381"/>
      <c r="UUP6" s="1381"/>
      <c r="UUQ6" s="1382"/>
      <c r="UUR6" s="1380"/>
      <c r="UUS6" s="1381"/>
      <c r="UUT6" s="1381"/>
      <c r="UUU6" s="1381"/>
      <c r="UUV6" s="1381"/>
      <c r="UUW6" s="1381"/>
      <c r="UUX6" s="1381"/>
      <c r="UUY6" s="1381"/>
      <c r="UUZ6" s="1381"/>
      <c r="UVA6" s="1381"/>
      <c r="UVB6" s="1381"/>
      <c r="UVC6" s="1381"/>
      <c r="UVD6" s="1381"/>
      <c r="UVE6" s="1381"/>
      <c r="UVF6" s="1381"/>
      <c r="UVG6" s="1382"/>
      <c r="UVH6" s="1380"/>
      <c r="UVI6" s="1381"/>
      <c r="UVJ6" s="1381"/>
      <c r="UVK6" s="1381"/>
      <c r="UVL6" s="1381"/>
      <c r="UVM6" s="1381"/>
      <c r="UVN6" s="1381"/>
      <c r="UVO6" s="1381"/>
      <c r="UVP6" s="1381"/>
      <c r="UVQ6" s="1381"/>
      <c r="UVR6" s="1381"/>
      <c r="UVS6" s="1381"/>
      <c r="UVT6" s="1381"/>
      <c r="UVU6" s="1381"/>
      <c r="UVV6" s="1381"/>
      <c r="UVW6" s="1382"/>
      <c r="UVX6" s="1380"/>
      <c r="UVY6" s="1381"/>
      <c r="UVZ6" s="1381"/>
      <c r="UWA6" s="1381"/>
      <c r="UWB6" s="1381"/>
      <c r="UWC6" s="1381"/>
      <c r="UWD6" s="1381"/>
      <c r="UWE6" s="1381"/>
      <c r="UWF6" s="1381"/>
      <c r="UWG6" s="1381"/>
      <c r="UWH6" s="1381"/>
      <c r="UWI6" s="1381"/>
      <c r="UWJ6" s="1381"/>
      <c r="UWK6" s="1381"/>
      <c r="UWL6" s="1381"/>
      <c r="UWM6" s="1382"/>
      <c r="UWN6" s="1380"/>
      <c r="UWO6" s="1381"/>
      <c r="UWP6" s="1381"/>
      <c r="UWQ6" s="1381"/>
      <c r="UWR6" s="1381"/>
      <c r="UWS6" s="1381"/>
      <c r="UWT6" s="1381"/>
      <c r="UWU6" s="1381"/>
      <c r="UWV6" s="1381"/>
      <c r="UWW6" s="1381"/>
      <c r="UWX6" s="1381"/>
      <c r="UWY6" s="1381"/>
      <c r="UWZ6" s="1381"/>
      <c r="UXA6" s="1381"/>
      <c r="UXB6" s="1381"/>
      <c r="UXC6" s="1382"/>
      <c r="UXD6" s="1380"/>
      <c r="UXE6" s="1381"/>
      <c r="UXF6" s="1381"/>
      <c r="UXG6" s="1381"/>
      <c r="UXH6" s="1381"/>
      <c r="UXI6" s="1381"/>
      <c r="UXJ6" s="1381"/>
      <c r="UXK6" s="1381"/>
      <c r="UXL6" s="1381"/>
      <c r="UXM6" s="1381"/>
      <c r="UXN6" s="1381"/>
      <c r="UXO6" s="1381"/>
      <c r="UXP6" s="1381"/>
      <c r="UXQ6" s="1381"/>
      <c r="UXR6" s="1381"/>
      <c r="UXS6" s="1382"/>
      <c r="UXT6" s="1380"/>
      <c r="UXU6" s="1381"/>
      <c r="UXV6" s="1381"/>
      <c r="UXW6" s="1381"/>
      <c r="UXX6" s="1381"/>
      <c r="UXY6" s="1381"/>
      <c r="UXZ6" s="1381"/>
      <c r="UYA6" s="1381"/>
      <c r="UYB6" s="1381"/>
      <c r="UYC6" s="1381"/>
      <c r="UYD6" s="1381"/>
      <c r="UYE6" s="1381"/>
      <c r="UYF6" s="1381"/>
      <c r="UYG6" s="1381"/>
      <c r="UYH6" s="1381"/>
      <c r="UYI6" s="1382"/>
      <c r="UYJ6" s="1380"/>
      <c r="UYK6" s="1381"/>
      <c r="UYL6" s="1381"/>
      <c r="UYM6" s="1381"/>
      <c r="UYN6" s="1381"/>
      <c r="UYO6" s="1381"/>
      <c r="UYP6" s="1381"/>
      <c r="UYQ6" s="1381"/>
      <c r="UYR6" s="1381"/>
      <c r="UYS6" s="1381"/>
      <c r="UYT6" s="1381"/>
      <c r="UYU6" s="1381"/>
      <c r="UYV6" s="1381"/>
      <c r="UYW6" s="1381"/>
      <c r="UYX6" s="1381"/>
      <c r="UYY6" s="1382"/>
      <c r="UYZ6" s="1380"/>
      <c r="UZA6" s="1381"/>
      <c r="UZB6" s="1381"/>
      <c r="UZC6" s="1381"/>
      <c r="UZD6" s="1381"/>
      <c r="UZE6" s="1381"/>
      <c r="UZF6" s="1381"/>
      <c r="UZG6" s="1381"/>
      <c r="UZH6" s="1381"/>
      <c r="UZI6" s="1381"/>
      <c r="UZJ6" s="1381"/>
      <c r="UZK6" s="1381"/>
      <c r="UZL6" s="1381"/>
      <c r="UZM6" s="1381"/>
      <c r="UZN6" s="1381"/>
      <c r="UZO6" s="1382"/>
      <c r="UZP6" s="1380"/>
      <c r="UZQ6" s="1381"/>
      <c r="UZR6" s="1381"/>
      <c r="UZS6" s="1381"/>
      <c r="UZT6" s="1381"/>
      <c r="UZU6" s="1381"/>
      <c r="UZV6" s="1381"/>
      <c r="UZW6" s="1381"/>
      <c r="UZX6" s="1381"/>
      <c r="UZY6" s="1381"/>
      <c r="UZZ6" s="1381"/>
      <c r="VAA6" s="1381"/>
      <c r="VAB6" s="1381"/>
      <c r="VAC6" s="1381"/>
      <c r="VAD6" s="1381"/>
      <c r="VAE6" s="1382"/>
      <c r="VAF6" s="1380"/>
      <c r="VAG6" s="1381"/>
      <c r="VAH6" s="1381"/>
      <c r="VAI6" s="1381"/>
      <c r="VAJ6" s="1381"/>
      <c r="VAK6" s="1381"/>
      <c r="VAL6" s="1381"/>
      <c r="VAM6" s="1381"/>
      <c r="VAN6" s="1381"/>
      <c r="VAO6" s="1381"/>
      <c r="VAP6" s="1381"/>
      <c r="VAQ6" s="1381"/>
      <c r="VAR6" s="1381"/>
      <c r="VAS6" s="1381"/>
      <c r="VAT6" s="1381"/>
      <c r="VAU6" s="1382"/>
      <c r="VAV6" s="1380"/>
      <c r="VAW6" s="1381"/>
      <c r="VAX6" s="1381"/>
      <c r="VAY6" s="1381"/>
      <c r="VAZ6" s="1381"/>
      <c r="VBA6" s="1381"/>
      <c r="VBB6" s="1381"/>
      <c r="VBC6" s="1381"/>
      <c r="VBD6" s="1381"/>
      <c r="VBE6" s="1381"/>
      <c r="VBF6" s="1381"/>
      <c r="VBG6" s="1381"/>
      <c r="VBH6" s="1381"/>
      <c r="VBI6" s="1381"/>
      <c r="VBJ6" s="1381"/>
      <c r="VBK6" s="1382"/>
      <c r="VBL6" s="1380"/>
      <c r="VBM6" s="1381"/>
      <c r="VBN6" s="1381"/>
      <c r="VBO6" s="1381"/>
      <c r="VBP6" s="1381"/>
      <c r="VBQ6" s="1381"/>
      <c r="VBR6" s="1381"/>
      <c r="VBS6" s="1381"/>
      <c r="VBT6" s="1381"/>
      <c r="VBU6" s="1381"/>
      <c r="VBV6" s="1381"/>
      <c r="VBW6" s="1381"/>
      <c r="VBX6" s="1381"/>
      <c r="VBY6" s="1381"/>
      <c r="VBZ6" s="1381"/>
      <c r="VCA6" s="1382"/>
      <c r="VCB6" s="1380"/>
      <c r="VCC6" s="1381"/>
      <c r="VCD6" s="1381"/>
      <c r="VCE6" s="1381"/>
      <c r="VCF6" s="1381"/>
      <c r="VCG6" s="1381"/>
      <c r="VCH6" s="1381"/>
      <c r="VCI6" s="1381"/>
      <c r="VCJ6" s="1381"/>
      <c r="VCK6" s="1381"/>
      <c r="VCL6" s="1381"/>
      <c r="VCM6" s="1381"/>
      <c r="VCN6" s="1381"/>
      <c r="VCO6" s="1381"/>
      <c r="VCP6" s="1381"/>
      <c r="VCQ6" s="1382"/>
      <c r="VCR6" s="1380"/>
      <c r="VCS6" s="1381"/>
      <c r="VCT6" s="1381"/>
      <c r="VCU6" s="1381"/>
      <c r="VCV6" s="1381"/>
      <c r="VCW6" s="1381"/>
      <c r="VCX6" s="1381"/>
      <c r="VCY6" s="1381"/>
      <c r="VCZ6" s="1381"/>
      <c r="VDA6" s="1381"/>
      <c r="VDB6" s="1381"/>
      <c r="VDC6" s="1381"/>
      <c r="VDD6" s="1381"/>
      <c r="VDE6" s="1381"/>
      <c r="VDF6" s="1381"/>
      <c r="VDG6" s="1382"/>
      <c r="VDH6" s="1380"/>
      <c r="VDI6" s="1381"/>
      <c r="VDJ6" s="1381"/>
      <c r="VDK6" s="1381"/>
      <c r="VDL6" s="1381"/>
      <c r="VDM6" s="1381"/>
      <c r="VDN6" s="1381"/>
      <c r="VDO6" s="1381"/>
      <c r="VDP6" s="1381"/>
      <c r="VDQ6" s="1381"/>
      <c r="VDR6" s="1381"/>
      <c r="VDS6" s="1381"/>
      <c r="VDT6" s="1381"/>
      <c r="VDU6" s="1381"/>
      <c r="VDV6" s="1381"/>
      <c r="VDW6" s="1382"/>
      <c r="VDX6" s="1380"/>
      <c r="VDY6" s="1381"/>
      <c r="VDZ6" s="1381"/>
      <c r="VEA6" s="1381"/>
      <c r="VEB6" s="1381"/>
      <c r="VEC6" s="1381"/>
      <c r="VED6" s="1381"/>
      <c r="VEE6" s="1381"/>
      <c r="VEF6" s="1381"/>
      <c r="VEG6" s="1381"/>
      <c r="VEH6" s="1381"/>
      <c r="VEI6" s="1381"/>
      <c r="VEJ6" s="1381"/>
      <c r="VEK6" s="1381"/>
      <c r="VEL6" s="1381"/>
      <c r="VEM6" s="1382"/>
      <c r="VEN6" s="1380"/>
      <c r="VEO6" s="1381"/>
      <c r="VEP6" s="1381"/>
      <c r="VEQ6" s="1381"/>
      <c r="VER6" s="1381"/>
      <c r="VES6" s="1381"/>
      <c r="VET6" s="1381"/>
      <c r="VEU6" s="1381"/>
      <c r="VEV6" s="1381"/>
      <c r="VEW6" s="1381"/>
      <c r="VEX6" s="1381"/>
      <c r="VEY6" s="1381"/>
      <c r="VEZ6" s="1381"/>
      <c r="VFA6" s="1381"/>
      <c r="VFB6" s="1381"/>
      <c r="VFC6" s="1382"/>
      <c r="VFD6" s="1380"/>
      <c r="VFE6" s="1381"/>
      <c r="VFF6" s="1381"/>
      <c r="VFG6" s="1381"/>
      <c r="VFH6" s="1381"/>
      <c r="VFI6" s="1381"/>
      <c r="VFJ6" s="1381"/>
      <c r="VFK6" s="1381"/>
      <c r="VFL6" s="1381"/>
      <c r="VFM6" s="1381"/>
      <c r="VFN6" s="1381"/>
      <c r="VFO6" s="1381"/>
      <c r="VFP6" s="1381"/>
      <c r="VFQ6" s="1381"/>
      <c r="VFR6" s="1381"/>
      <c r="VFS6" s="1382"/>
      <c r="VFT6" s="1380"/>
      <c r="VFU6" s="1381"/>
      <c r="VFV6" s="1381"/>
      <c r="VFW6" s="1381"/>
      <c r="VFX6" s="1381"/>
      <c r="VFY6" s="1381"/>
      <c r="VFZ6" s="1381"/>
      <c r="VGA6" s="1381"/>
      <c r="VGB6" s="1381"/>
      <c r="VGC6" s="1381"/>
      <c r="VGD6" s="1381"/>
      <c r="VGE6" s="1381"/>
      <c r="VGF6" s="1381"/>
      <c r="VGG6" s="1381"/>
      <c r="VGH6" s="1381"/>
      <c r="VGI6" s="1382"/>
      <c r="VGJ6" s="1380"/>
      <c r="VGK6" s="1381"/>
      <c r="VGL6" s="1381"/>
      <c r="VGM6" s="1381"/>
      <c r="VGN6" s="1381"/>
      <c r="VGO6" s="1381"/>
      <c r="VGP6" s="1381"/>
      <c r="VGQ6" s="1381"/>
      <c r="VGR6" s="1381"/>
      <c r="VGS6" s="1381"/>
      <c r="VGT6" s="1381"/>
      <c r="VGU6" s="1381"/>
      <c r="VGV6" s="1381"/>
      <c r="VGW6" s="1381"/>
      <c r="VGX6" s="1381"/>
      <c r="VGY6" s="1382"/>
      <c r="VGZ6" s="1380"/>
      <c r="VHA6" s="1381"/>
      <c r="VHB6" s="1381"/>
      <c r="VHC6" s="1381"/>
      <c r="VHD6" s="1381"/>
      <c r="VHE6" s="1381"/>
      <c r="VHF6" s="1381"/>
      <c r="VHG6" s="1381"/>
      <c r="VHH6" s="1381"/>
      <c r="VHI6" s="1381"/>
      <c r="VHJ6" s="1381"/>
      <c r="VHK6" s="1381"/>
      <c r="VHL6" s="1381"/>
      <c r="VHM6" s="1381"/>
      <c r="VHN6" s="1381"/>
      <c r="VHO6" s="1382"/>
      <c r="VHP6" s="1380"/>
      <c r="VHQ6" s="1381"/>
      <c r="VHR6" s="1381"/>
      <c r="VHS6" s="1381"/>
      <c r="VHT6" s="1381"/>
      <c r="VHU6" s="1381"/>
      <c r="VHV6" s="1381"/>
      <c r="VHW6" s="1381"/>
      <c r="VHX6" s="1381"/>
      <c r="VHY6" s="1381"/>
      <c r="VHZ6" s="1381"/>
      <c r="VIA6" s="1381"/>
      <c r="VIB6" s="1381"/>
      <c r="VIC6" s="1381"/>
      <c r="VID6" s="1381"/>
      <c r="VIE6" s="1382"/>
      <c r="VIF6" s="1380"/>
      <c r="VIG6" s="1381"/>
      <c r="VIH6" s="1381"/>
      <c r="VII6" s="1381"/>
      <c r="VIJ6" s="1381"/>
      <c r="VIK6" s="1381"/>
      <c r="VIL6" s="1381"/>
      <c r="VIM6" s="1381"/>
      <c r="VIN6" s="1381"/>
      <c r="VIO6" s="1381"/>
      <c r="VIP6" s="1381"/>
      <c r="VIQ6" s="1381"/>
      <c r="VIR6" s="1381"/>
      <c r="VIS6" s="1381"/>
      <c r="VIT6" s="1381"/>
      <c r="VIU6" s="1382"/>
      <c r="VIV6" s="1380"/>
      <c r="VIW6" s="1381"/>
      <c r="VIX6" s="1381"/>
      <c r="VIY6" s="1381"/>
      <c r="VIZ6" s="1381"/>
      <c r="VJA6" s="1381"/>
      <c r="VJB6" s="1381"/>
      <c r="VJC6" s="1381"/>
      <c r="VJD6" s="1381"/>
      <c r="VJE6" s="1381"/>
      <c r="VJF6" s="1381"/>
      <c r="VJG6" s="1381"/>
      <c r="VJH6" s="1381"/>
      <c r="VJI6" s="1381"/>
      <c r="VJJ6" s="1381"/>
      <c r="VJK6" s="1382"/>
      <c r="VJL6" s="1380"/>
      <c r="VJM6" s="1381"/>
      <c r="VJN6" s="1381"/>
      <c r="VJO6" s="1381"/>
      <c r="VJP6" s="1381"/>
      <c r="VJQ6" s="1381"/>
      <c r="VJR6" s="1381"/>
      <c r="VJS6" s="1381"/>
      <c r="VJT6" s="1381"/>
      <c r="VJU6" s="1381"/>
      <c r="VJV6" s="1381"/>
      <c r="VJW6" s="1381"/>
      <c r="VJX6" s="1381"/>
      <c r="VJY6" s="1381"/>
      <c r="VJZ6" s="1381"/>
      <c r="VKA6" s="1382"/>
      <c r="VKB6" s="1380"/>
      <c r="VKC6" s="1381"/>
      <c r="VKD6" s="1381"/>
      <c r="VKE6" s="1381"/>
      <c r="VKF6" s="1381"/>
      <c r="VKG6" s="1381"/>
      <c r="VKH6" s="1381"/>
      <c r="VKI6" s="1381"/>
      <c r="VKJ6" s="1381"/>
      <c r="VKK6" s="1381"/>
      <c r="VKL6" s="1381"/>
      <c r="VKM6" s="1381"/>
      <c r="VKN6" s="1381"/>
      <c r="VKO6" s="1381"/>
      <c r="VKP6" s="1381"/>
      <c r="VKQ6" s="1382"/>
      <c r="VKR6" s="1380"/>
      <c r="VKS6" s="1381"/>
      <c r="VKT6" s="1381"/>
      <c r="VKU6" s="1381"/>
      <c r="VKV6" s="1381"/>
      <c r="VKW6" s="1381"/>
      <c r="VKX6" s="1381"/>
      <c r="VKY6" s="1381"/>
      <c r="VKZ6" s="1381"/>
      <c r="VLA6" s="1381"/>
      <c r="VLB6" s="1381"/>
      <c r="VLC6" s="1381"/>
      <c r="VLD6" s="1381"/>
      <c r="VLE6" s="1381"/>
      <c r="VLF6" s="1381"/>
      <c r="VLG6" s="1382"/>
      <c r="VLH6" s="1380"/>
      <c r="VLI6" s="1381"/>
      <c r="VLJ6" s="1381"/>
      <c r="VLK6" s="1381"/>
      <c r="VLL6" s="1381"/>
      <c r="VLM6" s="1381"/>
      <c r="VLN6" s="1381"/>
      <c r="VLO6" s="1381"/>
      <c r="VLP6" s="1381"/>
      <c r="VLQ6" s="1381"/>
      <c r="VLR6" s="1381"/>
      <c r="VLS6" s="1381"/>
      <c r="VLT6" s="1381"/>
      <c r="VLU6" s="1381"/>
      <c r="VLV6" s="1381"/>
      <c r="VLW6" s="1382"/>
      <c r="VLX6" s="1380"/>
      <c r="VLY6" s="1381"/>
      <c r="VLZ6" s="1381"/>
      <c r="VMA6" s="1381"/>
      <c r="VMB6" s="1381"/>
      <c r="VMC6" s="1381"/>
      <c r="VMD6" s="1381"/>
      <c r="VME6" s="1381"/>
      <c r="VMF6" s="1381"/>
      <c r="VMG6" s="1381"/>
      <c r="VMH6" s="1381"/>
      <c r="VMI6" s="1381"/>
      <c r="VMJ6" s="1381"/>
      <c r="VMK6" s="1381"/>
      <c r="VML6" s="1381"/>
      <c r="VMM6" s="1382"/>
      <c r="VMN6" s="1380"/>
      <c r="VMO6" s="1381"/>
      <c r="VMP6" s="1381"/>
      <c r="VMQ6" s="1381"/>
      <c r="VMR6" s="1381"/>
      <c r="VMS6" s="1381"/>
      <c r="VMT6" s="1381"/>
      <c r="VMU6" s="1381"/>
      <c r="VMV6" s="1381"/>
      <c r="VMW6" s="1381"/>
      <c r="VMX6" s="1381"/>
      <c r="VMY6" s="1381"/>
      <c r="VMZ6" s="1381"/>
      <c r="VNA6" s="1381"/>
      <c r="VNB6" s="1381"/>
      <c r="VNC6" s="1382"/>
      <c r="VND6" s="1380"/>
      <c r="VNE6" s="1381"/>
      <c r="VNF6" s="1381"/>
      <c r="VNG6" s="1381"/>
      <c r="VNH6" s="1381"/>
      <c r="VNI6" s="1381"/>
      <c r="VNJ6" s="1381"/>
      <c r="VNK6" s="1381"/>
      <c r="VNL6" s="1381"/>
      <c r="VNM6" s="1381"/>
      <c r="VNN6" s="1381"/>
      <c r="VNO6" s="1381"/>
      <c r="VNP6" s="1381"/>
      <c r="VNQ6" s="1381"/>
      <c r="VNR6" s="1381"/>
      <c r="VNS6" s="1382"/>
      <c r="VNT6" s="1380"/>
      <c r="VNU6" s="1381"/>
      <c r="VNV6" s="1381"/>
      <c r="VNW6" s="1381"/>
      <c r="VNX6" s="1381"/>
      <c r="VNY6" s="1381"/>
      <c r="VNZ6" s="1381"/>
      <c r="VOA6" s="1381"/>
      <c r="VOB6" s="1381"/>
      <c r="VOC6" s="1381"/>
      <c r="VOD6" s="1381"/>
      <c r="VOE6" s="1381"/>
      <c r="VOF6" s="1381"/>
      <c r="VOG6" s="1381"/>
      <c r="VOH6" s="1381"/>
      <c r="VOI6" s="1382"/>
      <c r="VOJ6" s="1380"/>
      <c r="VOK6" s="1381"/>
      <c r="VOL6" s="1381"/>
      <c r="VOM6" s="1381"/>
      <c r="VON6" s="1381"/>
      <c r="VOO6" s="1381"/>
      <c r="VOP6" s="1381"/>
      <c r="VOQ6" s="1381"/>
      <c r="VOR6" s="1381"/>
      <c r="VOS6" s="1381"/>
      <c r="VOT6" s="1381"/>
      <c r="VOU6" s="1381"/>
      <c r="VOV6" s="1381"/>
      <c r="VOW6" s="1381"/>
      <c r="VOX6" s="1381"/>
      <c r="VOY6" s="1382"/>
      <c r="VOZ6" s="1380"/>
      <c r="VPA6" s="1381"/>
      <c r="VPB6" s="1381"/>
      <c r="VPC6" s="1381"/>
      <c r="VPD6" s="1381"/>
      <c r="VPE6" s="1381"/>
      <c r="VPF6" s="1381"/>
      <c r="VPG6" s="1381"/>
      <c r="VPH6" s="1381"/>
      <c r="VPI6" s="1381"/>
      <c r="VPJ6" s="1381"/>
      <c r="VPK6" s="1381"/>
      <c r="VPL6" s="1381"/>
      <c r="VPM6" s="1381"/>
      <c r="VPN6" s="1381"/>
      <c r="VPO6" s="1382"/>
      <c r="VPP6" s="1380"/>
      <c r="VPQ6" s="1381"/>
      <c r="VPR6" s="1381"/>
      <c r="VPS6" s="1381"/>
      <c r="VPT6" s="1381"/>
      <c r="VPU6" s="1381"/>
      <c r="VPV6" s="1381"/>
      <c r="VPW6" s="1381"/>
      <c r="VPX6" s="1381"/>
      <c r="VPY6" s="1381"/>
      <c r="VPZ6" s="1381"/>
      <c r="VQA6" s="1381"/>
      <c r="VQB6" s="1381"/>
      <c r="VQC6" s="1381"/>
      <c r="VQD6" s="1381"/>
      <c r="VQE6" s="1382"/>
      <c r="VQF6" s="1380"/>
      <c r="VQG6" s="1381"/>
      <c r="VQH6" s="1381"/>
      <c r="VQI6" s="1381"/>
      <c r="VQJ6" s="1381"/>
      <c r="VQK6" s="1381"/>
      <c r="VQL6" s="1381"/>
      <c r="VQM6" s="1381"/>
      <c r="VQN6" s="1381"/>
      <c r="VQO6" s="1381"/>
      <c r="VQP6" s="1381"/>
      <c r="VQQ6" s="1381"/>
      <c r="VQR6" s="1381"/>
      <c r="VQS6" s="1381"/>
      <c r="VQT6" s="1381"/>
      <c r="VQU6" s="1382"/>
      <c r="VQV6" s="1380"/>
      <c r="VQW6" s="1381"/>
      <c r="VQX6" s="1381"/>
      <c r="VQY6" s="1381"/>
      <c r="VQZ6" s="1381"/>
      <c r="VRA6" s="1381"/>
      <c r="VRB6" s="1381"/>
      <c r="VRC6" s="1381"/>
      <c r="VRD6" s="1381"/>
      <c r="VRE6" s="1381"/>
      <c r="VRF6" s="1381"/>
      <c r="VRG6" s="1381"/>
      <c r="VRH6" s="1381"/>
      <c r="VRI6" s="1381"/>
      <c r="VRJ6" s="1381"/>
      <c r="VRK6" s="1382"/>
      <c r="VRL6" s="1380"/>
      <c r="VRM6" s="1381"/>
      <c r="VRN6" s="1381"/>
      <c r="VRO6" s="1381"/>
      <c r="VRP6" s="1381"/>
      <c r="VRQ6" s="1381"/>
      <c r="VRR6" s="1381"/>
      <c r="VRS6" s="1381"/>
      <c r="VRT6" s="1381"/>
      <c r="VRU6" s="1381"/>
      <c r="VRV6" s="1381"/>
      <c r="VRW6" s="1381"/>
      <c r="VRX6" s="1381"/>
      <c r="VRY6" s="1381"/>
      <c r="VRZ6" s="1381"/>
      <c r="VSA6" s="1382"/>
      <c r="VSB6" s="1380"/>
      <c r="VSC6" s="1381"/>
      <c r="VSD6" s="1381"/>
      <c r="VSE6" s="1381"/>
      <c r="VSF6" s="1381"/>
      <c r="VSG6" s="1381"/>
      <c r="VSH6" s="1381"/>
      <c r="VSI6" s="1381"/>
      <c r="VSJ6" s="1381"/>
      <c r="VSK6" s="1381"/>
      <c r="VSL6" s="1381"/>
      <c r="VSM6" s="1381"/>
      <c r="VSN6" s="1381"/>
      <c r="VSO6" s="1381"/>
      <c r="VSP6" s="1381"/>
      <c r="VSQ6" s="1382"/>
      <c r="VSR6" s="1380"/>
      <c r="VSS6" s="1381"/>
      <c r="VST6" s="1381"/>
      <c r="VSU6" s="1381"/>
      <c r="VSV6" s="1381"/>
      <c r="VSW6" s="1381"/>
      <c r="VSX6" s="1381"/>
      <c r="VSY6" s="1381"/>
      <c r="VSZ6" s="1381"/>
      <c r="VTA6" s="1381"/>
      <c r="VTB6" s="1381"/>
      <c r="VTC6" s="1381"/>
      <c r="VTD6" s="1381"/>
      <c r="VTE6" s="1381"/>
      <c r="VTF6" s="1381"/>
      <c r="VTG6" s="1382"/>
      <c r="VTH6" s="1380"/>
      <c r="VTI6" s="1381"/>
      <c r="VTJ6" s="1381"/>
      <c r="VTK6" s="1381"/>
      <c r="VTL6" s="1381"/>
      <c r="VTM6" s="1381"/>
      <c r="VTN6" s="1381"/>
      <c r="VTO6" s="1381"/>
      <c r="VTP6" s="1381"/>
      <c r="VTQ6" s="1381"/>
      <c r="VTR6" s="1381"/>
      <c r="VTS6" s="1381"/>
      <c r="VTT6" s="1381"/>
      <c r="VTU6" s="1381"/>
      <c r="VTV6" s="1381"/>
      <c r="VTW6" s="1382"/>
      <c r="VTX6" s="1380"/>
      <c r="VTY6" s="1381"/>
      <c r="VTZ6" s="1381"/>
      <c r="VUA6" s="1381"/>
      <c r="VUB6" s="1381"/>
      <c r="VUC6" s="1381"/>
      <c r="VUD6" s="1381"/>
      <c r="VUE6" s="1381"/>
      <c r="VUF6" s="1381"/>
      <c r="VUG6" s="1381"/>
      <c r="VUH6" s="1381"/>
      <c r="VUI6" s="1381"/>
      <c r="VUJ6" s="1381"/>
      <c r="VUK6" s="1381"/>
      <c r="VUL6" s="1381"/>
      <c r="VUM6" s="1382"/>
      <c r="VUN6" s="1380"/>
      <c r="VUO6" s="1381"/>
      <c r="VUP6" s="1381"/>
      <c r="VUQ6" s="1381"/>
      <c r="VUR6" s="1381"/>
      <c r="VUS6" s="1381"/>
      <c r="VUT6" s="1381"/>
      <c r="VUU6" s="1381"/>
      <c r="VUV6" s="1381"/>
      <c r="VUW6" s="1381"/>
      <c r="VUX6" s="1381"/>
      <c r="VUY6" s="1381"/>
      <c r="VUZ6" s="1381"/>
      <c r="VVA6" s="1381"/>
      <c r="VVB6" s="1381"/>
      <c r="VVC6" s="1382"/>
      <c r="VVD6" s="1380"/>
      <c r="VVE6" s="1381"/>
      <c r="VVF6" s="1381"/>
      <c r="VVG6" s="1381"/>
      <c r="VVH6" s="1381"/>
      <c r="VVI6" s="1381"/>
      <c r="VVJ6" s="1381"/>
      <c r="VVK6" s="1381"/>
      <c r="VVL6" s="1381"/>
      <c r="VVM6" s="1381"/>
      <c r="VVN6" s="1381"/>
      <c r="VVO6" s="1381"/>
      <c r="VVP6" s="1381"/>
      <c r="VVQ6" s="1381"/>
      <c r="VVR6" s="1381"/>
      <c r="VVS6" s="1382"/>
      <c r="VVT6" s="1380"/>
      <c r="VVU6" s="1381"/>
      <c r="VVV6" s="1381"/>
      <c r="VVW6" s="1381"/>
      <c r="VVX6" s="1381"/>
      <c r="VVY6" s="1381"/>
      <c r="VVZ6" s="1381"/>
      <c r="VWA6" s="1381"/>
      <c r="VWB6" s="1381"/>
      <c r="VWC6" s="1381"/>
      <c r="VWD6" s="1381"/>
      <c r="VWE6" s="1381"/>
      <c r="VWF6" s="1381"/>
      <c r="VWG6" s="1381"/>
      <c r="VWH6" s="1381"/>
      <c r="VWI6" s="1382"/>
      <c r="VWJ6" s="1380"/>
      <c r="VWK6" s="1381"/>
      <c r="VWL6" s="1381"/>
      <c r="VWM6" s="1381"/>
      <c r="VWN6" s="1381"/>
      <c r="VWO6" s="1381"/>
      <c r="VWP6" s="1381"/>
      <c r="VWQ6" s="1381"/>
      <c r="VWR6" s="1381"/>
      <c r="VWS6" s="1381"/>
      <c r="VWT6" s="1381"/>
      <c r="VWU6" s="1381"/>
      <c r="VWV6" s="1381"/>
      <c r="VWW6" s="1381"/>
      <c r="VWX6" s="1381"/>
      <c r="VWY6" s="1382"/>
      <c r="VWZ6" s="1380"/>
      <c r="VXA6" s="1381"/>
      <c r="VXB6" s="1381"/>
      <c r="VXC6" s="1381"/>
      <c r="VXD6" s="1381"/>
      <c r="VXE6" s="1381"/>
      <c r="VXF6" s="1381"/>
      <c r="VXG6" s="1381"/>
      <c r="VXH6" s="1381"/>
      <c r="VXI6" s="1381"/>
      <c r="VXJ6" s="1381"/>
      <c r="VXK6" s="1381"/>
      <c r="VXL6" s="1381"/>
      <c r="VXM6" s="1381"/>
      <c r="VXN6" s="1381"/>
      <c r="VXO6" s="1382"/>
      <c r="VXP6" s="1380"/>
      <c r="VXQ6" s="1381"/>
      <c r="VXR6" s="1381"/>
      <c r="VXS6" s="1381"/>
      <c r="VXT6" s="1381"/>
      <c r="VXU6" s="1381"/>
      <c r="VXV6" s="1381"/>
      <c r="VXW6" s="1381"/>
      <c r="VXX6" s="1381"/>
      <c r="VXY6" s="1381"/>
      <c r="VXZ6" s="1381"/>
      <c r="VYA6" s="1381"/>
      <c r="VYB6" s="1381"/>
      <c r="VYC6" s="1381"/>
      <c r="VYD6" s="1381"/>
      <c r="VYE6" s="1382"/>
      <c r="VYF6" s="1380"/>
      <c r="VYG6" s="1381"/>
      <c r="VYH6" s="1381"/>
      <c r="VYI6" s="1381"/>
      <c r="VYJ6" s="1381"/>
      <c r="VYK6" s="1381"/>
      <c r="VYL6" s="1381"/>
      <c r="VYM6" s="1381"/>
      <c r="VYN6" s="1381"/>
      <c r="VYO6" s="1381"/>
      <c r="VYP6" s="1381"/>
      <c r="VYQ6" s="1381"/>
      <c r="VYR6" s="1381"/>
      <c r="VYS6" s="1381"/>
      <c r="VYT6" s="1381"/>
      <c r="VYU6" s="1382"/>
      <c r="VYV6" s="1380"/>
      <c r="VYW6" s="1381"/>
      <c r="VYX6" s="1381"/>
      <c r="VYY6" s="1381"/>
      <c r="VYZ6" s="1381"/>
      <c r="VZA6" s="1381"/>
      <c r="VZB6" s="1381"/>
      <c r="VZC6" s="1381"/>
      <c r="VZD6" s="1381"/>
      <c r="VZE6" s="1381"/>
      <c r="VZF6" s="1381"/>
      <c r="VZG6" s="1381"/>
      <c r="VZH6" s="1381"/>
      <c r="VZI6" s="1381"/>
      <c r="VZJ6" s="1381"/>
      <c r="VZK6" s="1382"/>
      <c r="VZL6" s="1380"/>
      <c r="VZM6" s="1381"/>
      <c r="VZN6" s="1381"/>
      <c r="VZO6" s="1381"/>
      <c r="VZP6" s="1381"/>
      <c r="VZQ6" s="1381"/>
      <c r="VZR6" s="1381"/>
      <c r="VZS6" s="1381"/>
      <c r="VZT6" s="1381"/>
      <c r="VZU6" s="1381"/>
      <c r="VZV6" s="1381"/>
      <c r="VZW6" s="1381"/>
      <c r="VZX6" s="1381"/>
      <c r="VZY6" s="1381"/>
      <c r="VZZ6" s="1381"/>
      <c r="WAA6" s="1382"/>
      <c r="WAB6" s="1380"/>
      <c r="WAC6" s="1381"/>
      <c r="WAD6" s="1381"/>
      <c r="WAE6" s="1381"/>
      <c r="WAF6" s="1381"/>
      <c r="WAG6" s="1381"/>
      <c r="WAH6" s="1381"/>
      <c r="WAI6" s="1381"/>
      <c r="WAJ6" s="1381"/>
      <c r="WAK6" s="1381"/>
      <c r="WAL6" s="1381"/>
      <c r="WAM6" s="1381"/>
      <c r="WAN6" s="1381"/>
      <c r="WAO6" s="1381"/>
      <c r="WAP6" s="1381"/>
      <c r="WAQ6" s="1382"/>
      <c r="WAR6" s="1380"/>
      <c r="WAS6" s="1381"/>
      <c r="WAT6" s="1381"/>
      <c r="WAU6" s="1381"/>
      <c r="WAV6" s="1381"/>
      <c r="WAW6" s="1381"/>
      <c r="WAX6" s="1381"/>
      <c r="WAY6" s="1381"/>
      <c r="WAZ6" s="1381"/>
      <c r="WBA6" s="1381"/>
      <c r="WBB6" s="1381"/>
      <c r="WBC6" s="1381"/>
      <c r="WBD6" s="1381"/>
      <c r="WBE6" s="1381"/>
      <c r="WBF6" s="1381"/>
      <c r="WBG6" s="1382"/>
      <c r="WBH6" s="1380"/>
      <c r="WBI6" s="1381"/>
      <c r="WBJ6" s="1381"/>
      <c r="WBK6" s="1381"/>
      <c r="WBL6" s="1381"/>
      <c r="WBM6" s="1381"/>
      <c r="WBN6" s="1381"/>
      <c r="WBO6" s="1381"/>
      <c r="WBP6" s="1381"/>
      <c r="WBQ6" s="1381"/>
      <c r="WBR6" s="1381"/>
      <c r="WBS6" s="1381"/>
      <c r="WBT6" s="1381"/>
      <c r="WBU6" s="1381"/>
      <c r="WBV6" s="1381"/>
      <c r="WBW6" s="1382"/>
      <c r="WBX6" s="1380"/>
      <c r="WBY6" s="1381"/>
      <c r="WBZ6" s="1381"/>
      <c r="WCA6" s="1381"/>
      <c r="WCB6" s="1381"/>
      <c r="WCC6" s="1381"/>
      <c r="WCD6" s="1381"/>
      <c r="WCE6" s="1381"/>
      <c r="WCF6" s="1381"/>
      <c r="WCG6" s="1381"/>
      <c r="WCH6" s="1381"/>
      <c r="WCI6" s="1381"/>
      <c r="WCJ6" s="1381"/>
      <c r="WCK6" s="1381"/>
      <c r="WCL6" s="1381"/>
      <c r="WCM6" s="1382"/>
      <c r="WCN6" s="1380"/>
      <c r="WCO6" s="1381"/>
      <c r="WCP6" s="1381"/>
      <c r="WCQ6" s="1381"/>
      <c r="WCR6" s="1381"/>
      <c r="WCS6" s="1381"/>
      <c r="WCT6" s="1381"/>
      <c r="WCU6" s="1381"/>
      <c r="WCV6" s="1381"/>
      <c r="WCW6" s="1381"/>
      <c r="WCX6" s="1381"/>
      <c r="WCY6" s="1381"/>
      <c r="WCZ6" s="1381"/>
      <c r="WDA6" s="1381"/>
      <c r="WDB6" s="1381"/>
      <c r="WDC6" s="1382"/>
      <c r="WDD6" s="1380"/>
      <c r="WDE6" s="1381"/>
      <c r="WDF6" s="1381"/>
      <c r="WDG6" s="1381"/>
      <c r="WDH6" s="1381"/>
      <c r="WDI6" s="1381"/>
      <c r="WDJ6" s="1381"/>
      <c r="WDK6" s="1381"/>
      <c r="WDL6" s="1381"/>
      <c r="WDM6" s="1381"/>
      <c r="WDN6" s="1381"/>
      <c r="WDO6" s="1381"/>
      <c r="WDP6" s="1381"/>
      <c r="WDQ6" s="1381"/>
      <c r="WDR6" s="1381"/>
      <c r="WDS6" s="1382"/>
      <c r="WDT6" s="1380"/>
      <c r="WDU6" s="1381"/>
      <c r="WDV6" s="1381"/>
      <c r="WDW6" s="1381"/>
      <c r="WDX6" s="1381"/>
      <c r="WDY6" s="1381"/>
      <c r="WDZ6" s="1381"/>
      <c r="WEA6" s="1381"/>
      <c r="WEB6" s="1381"/>
      <c r="WEC6" s="1381"/>
      <c r="WED6" s="1381"/>
      <c r="WEE6" s="1381"/>
      <c r="WEF6" s="1381"/>
      <c r="WEG6" s="1381"/>
      <c r="WEH6" s="1381"/>
      <c r="WEI6" s="1382"/>
      <c r="WEJ6" s="1380"/>
      <c r="WEK6" s="1381"/>
      <c r="WEL6" s="1381"/>
      <c r="WEM6" s="1381"/>
      <c r="WEN6" s="1381"/>
      <c r="WEO6" s="1381"/>
      <c r="WEP6" s="1381"/>
      <c r="WEQ6" s="1381"/>
      <c r="WER6" s="1381"/>
      <c r="WES6" s="1381"/>
      <c r="WET6" s="1381"/>
      <c r="WEU6" s="1381"/>
      <c r="WEV6" s="1381"/>
      <c r="WEW6" s="1381"/>
      <c r="WEX6" s="1381"/>
      <c r="WEY6" s="1382"/>
      <c r="WEZ6" s="1380"/>
      <c r="WFA6" s="1381"/>
      <c r="WFB6" s="1381"/>
      <c r="WFC6" s="1381"/>
      <c r="WFD6" s="1381"/>
      <c r="WFE6" s="1381"/>
      <c r="WFF6" s="1381"/>
      <c r="WFG6" s="1381"/>
      <c r="WFH6" s="1381"/>
      <c r="WFI6" s="1381"/>
      <c r="WFJ6" s="1381"/>
      <c r="WFK6" s="1381"/>
      <c r="WFL6" s="1381"/>
      <c r="WFM6" s="1381"/>
      <c r="WFN6" s="1381"/>
      <c r="WFO6" s="1382"/>
      <c r="WFP6" s="1380"/>
      <c r="WFQ6" s="1381"/>
      <c r="WFR6" s="1381"/>
      <c r="WFS6" s="1381"/>
      <c r="WFT6" s="1381"/>
      <c r="WFU6" s="1381"/>
      <c r="WFV6" s="1381"/>
      <c r="WFW6" s="1381"/>
      <c r="WFX6" s="1381"/>
      <c r="WFY6" s="1381"/>
      <c r="WFZ6" s="1381"/>
      <c r="WGA6" s="1381"/>
      <c r="WGB6" s="1381"/>
      <c r="WGC6" s="1381"/>
      <c r="WGD6" s="1381"/>
      <c r="WGE6" s="1382"/>
      <c r="WGF6" s="1380"/>
      <c r="WGG6" s="1381"/>
      <c r="WGH6" s="1381"/>
      <c r="WGI6" s="1381"/>
      <c r="WGJ6" s="1381"/>
      <c r="WGK6" s="1381"/>
      <c r="WGL6" s="1381"/>
      <c r="WGM6" s="1381"/>
      <c r="WGN6" s="1381"/>
      <c r="WGO6" s="1381"/>
      <c r="WGP6" s="1381"/>
      <c r="WGQ6" s="1381"/>
      <c r="WGR6" s="1381"/>
      <c r="WGS6" s="1381"/>
      <c r="WGT6" s="1381"/>
      <c r="WGU6" s="1382"/>
      <c r="WGV6" s="1380"/>
      <c r="WGW6" s="1381"/>
      <c r="WGX6" s="1381"/>
      <c r="WGY6" s="1381"/>
      <c r="WGZ6" s="1381"/>
      <c r="WHA6" s="1381"/>
      <c r="WHB6" s="1381"/>
      <c r="WHC6" s="1381"/>
      <c r="WHD6" s="1381"/>
      <c r="WHE6" s="1381"/>
      <c r="WHF6" s="1381"/>
      <c r="WHG6" s="1381"/>
      <c r="WHH6" s="1381"/>
      <c r="WHI6" s="1381"/>
      <c r="WHJ6" s="1381"/>
      <c r="WHK6" s="1382"/>
      <c r="WHL6" s="1380"/>
      <c r="WHM6" s="1381"/>
      <c r="WHN6" s="1381"/>
      <c r="WHO6" s="1381"/>
      <c r="WHP6" s="1381"/>
      <c r="WHQ6" s="1381"/>
      <c r="WHR6" s="1381"/>
      <c r="WHS6" s="1381"/>
      <c r="WHT6" s="1381"/>
      <c r="WHU6" s="1381"/>
      <c r="WHV6" s="1381"/>
      <c r="WHW6" s="1381"/>
      <c r="WHX6" s="1381"/>
      <c r="WHY6" s="1381"/>
      <c r="WHZ6" s="1381"/>
      <c r="WIA6" s="1382"/>
      <c r="WIB6" s="1380"/>
      <c r="WIC6" s="1381"/>
      <c r="WID6" s="1381"/>
      <c r="WIE6" s="1381"/>
      <c r="WIF6" s="1381"/>
      <c r="WIG6" s="1381"/>
      <c r="WIH6" s="1381"/>
      <c r="WII6" s="1381"/>
      <c r="WIJ6" s="1381"/>
      <c r="WIK6" s="1381"/>
      <c r="WIL6" s="1381"/>
      <c r="WIM6" s="1381"/>
      <c r="WIN6" s="1381"/>
      <c r="WIO6" s="1381"/>
      <c r="WIP6" s="1381"/>
      <c r="WIQ6" s="1382"/>
      <c r="WIR6" s="1380"/>
      <c r="WIS6" s="1381"/>
      <c r="WIT6" s="1381"/>
      <c r="WIU6" s="1381"/>
      <c r="WIV6" s="1381"/>
      <c r="WIW6" s="1381"/>
      <c r="WIX6" s="1381"/>
      <c r="WIY6" s="1381"/>
      <c r="WIZ6" s="1381"/>
      <c r="WJA6" s="1381"/>
      <c r="WJB6" s="1381"/>
      <c r="WJC6" s="1381"/>
      <c r="WJD6" s="1381"/>
      <c r="WJE6" s="1381"/>
      <c r="WJF6" s="1381"/>
      <c r="WJG6" s="1382"/>
      <c r="WJH6" s="1380"/>
      <c r="WJI6" s="1381"/>
      <c r="WJJ6" s="1381"/>
      <c r="WJK6" s="1381"/>
      <c r="WJL6" s="1381"/>
      <c r="WJM6" s="1381"/>
      <c r="WJN6" s="1381"/>
      <c r="WJO6" s="1381"/>
      <c r="WJP6" s="1381"/>
      <c r="WJQ6" s="1381"/>
      <c r="WJR6" s="1381"/>
      <c r="WJS6" s="1381"/>
      <c r="WJT6" s="1381"/>
      <c r="WJU6" s="1381"/>
      <c r="WJV6" s="1381"/>
      <c r="WJW6" s="1382"/>
      <c r="WJX6" s="1380"/>
      <c r="WJY6" s="1381"/>
      <c r="WJZ6" s="1381"/>
      <c r="WKA6" s="1381"/>
      <c r="WKB6" s="1381"/>
      <c r="WKC6" s="1381"/>
      <c r="WKD6" s="1381"/>
      <c r="WKE6" s="1381"/>
      <c r="WKF6" s="1381"/>
      <c r="WKG6" s="1381"/>
      <c r="WKH6" s="1381"/>
      <c r="WKI6" s="1381"/>
      <c r="WKJ6" s="1381"/>
      <c r="WKK6" s="1381"/>
      <c r="WKL6" s="1381"/>
      <c r="WKM6" s="1382"/>
      <c r="WKN6" s="1380"/>
      <c r="WKO6" s="1381"/>
      <c r="WKP6" s="1381"/>
      <c r="WKQ6" s="1381"/>
      <c r="WKR6" s="1381"/>
      <c r="WKS6" s="1381"/>
      <c r="WKT6" s="1381"/>
      <c r="WKU6" s="1381"/>
      <c r="WKV6" s="1381"/>
      <c r="WKW6" s="1381"/>
      <c r="WKX6" s="1381"/>
      <c r="WKY6" s="1381"/>
      <c r="WKZ6" s="1381"/>
      <c r="WLA6" s="1381"/>
      <c r="WLB6" s="1381"/>
      <c r="WLC6" s="1382"/>
      <c r="WLD6" s="1380"/>
      <c r="WLE6" s="1381"/>
      <c r="WLF6" s="1381"/>
      <c r="WLG6" s="1381"/>
      <c r="WLH6" s="1381"/>
      <c r="WLI6" s="1381"/>
      <c r="WLJ6" s="1381"/>
      <c r="WLK6" s="1381"/>
      <c r="WLL6" s="1381"/>
      <c r="WLM6" s="1381"/>
      <c r="WLN6" s="1381"/>
      <c r="WLO6" s="1381"/>
      <c r="WLP6" s="1381"/>
      <c r="WLQ6" s="1381"/>
      <c r="WLR6" s="1381"/>
      <c r="WLS6" s="1382"/>
      <c r="WLT6" s="1380"/>
      <c r="WLU6" s="1381"/>
      <c r="WLV6" s="1381"/>
      <c r="WLW6" s="1381"/>
      <c r="WLX6" s="1381"/>
      <c r="WLY6" s="1381"/>
      <c r="WLZ6" s="1381"/>
      <c r="WMA6" s="1381"/>
      <c r="WMB6" s="1381"/>
      <c r="WMC6" s="1381"/>
      <c r="WMD6" s="1381"/>
      <c r="WME6" s="1381"/>
      <c r="WMF6" s="1381"/>
      <c r="WMG6" s="1381"/>
      <c r="WMH6" s="1381"/>
      <c r="WMI6" s="1382"/>
      <c r="WMJ6" s="1380"/>
      <c r="WMK6" s="1381"/>
      <c r="WML6" s="1381"/>
      <c r="WMM6" s="1381"/>
      <c r="WMN6" s="1381"/>
      <c r="WMO6" s="1381"/>
      <c r="WMP6" s="1381"/>
      <c r="WMQ6" s="1381"/>
      <c r="WMR6" s="1381"/>
      <c r="WMS6" s="1381"/>
      <c r="WMT6" s="1381"/>
      <c r="WMU6" s="1381"/>
      <c r="WMV6" s="1381"/>
      <c r="WMW6" s="1381"/>
      <c r="WMX6" s="1381"/>
      <c r="WMY6" s="1382"/>
      <c r="WMZ6" s="1380"/>
      <c r="WNA6" s="1381"/>
      <c r="WNB6" s="1381"/>
      <c r="WNC6" s="1381"/>
      <c r="WND6" s="1381"/>
      <c r="WNE6" s="1381"/>
      <c r="WNF6" s="1381"/>
      <c r="WNG6" s="1381"/>
      <c r="WNH6" s="1381"/>
      <c r="WNI6" s="1381"/>
      <c r="WNJ6" s="1381"/>
      <c r="WNK6" s="1381"/>
      <c r="WNL6" s="1381"/>
      <c r="WNM6" s="1381"/>
      <c r="WNN6" s="1381"/>
      <c r="WNO6" s="1382"/>
      <c r="WNP6" s="1380"/>
      <c r="WNQ6" s="1381"/>
      <c r="WNR6" s="1381"/>
      <c r="WNS6" s="1381"/>
      <c r="WNT6" s="1381"/>
      <c r="WNU6" s="1381"/>
      <c r="WNV6" s="1381"/>
      <c r="WNW6" s="1381"/>
      <c r="WNX6" s="1381"/>
      <c r="WNY6" s="1381"/>
      <c r="WNZ6" s="1381"/>
      <c r="WOA6" s="1381"/>
      <c r="WOB6" s="1381"/>
      <c r="WOC6" s="1381"/>
      <c r="WOD6" s="1381"/>
      <c r="WOE6" s="1382"/>
      <c r="WOF6" s="1380"/>
      <c r="WOG6" s="1381"/>
      <c r="WOH6" s="1381"/>
      <c r="WOI6" s="1381"/>
      <c r="WOJ6" s="1381"/>
      <c r="WOK6" s="1381"/>
      <c r="WOL6" s="1381"/>
      <c r="WOM6" s="1381"/>
      <c r="WON6" s="1381"/>
      <c r="WOO6" s="1381"/>
      <c r="WOP6" s="1381"/>
      <c r="WOQ6" s="1381"/>
      <c r="WOR6" s="1381"/>
      <c r="WOS6" s="1381"/>
      <c r="WOT6" s="1381"/>
      <c r="WOU6" s="1382"/>
      <c r="WOV6" s="1380"/>
      <c r="WOW6" s="1381"/>
      <c r="WOX6" s="1381"/>
      <c r="WOY6" s="1381"/>
      <c r="WOZ6" s="1381"/>
      <c r="WPA6" s="1381"/>
      <c r="WPB6" s="1381"/>
      <c r="WPC6" s="1381"/>
      <c r="WPD6" s="1381"/>
      <c r="WPE6" s="1381"/>
      <c r="WPF6" s="1381"/>
      <c r="WPG6" s="1381"/>
      <c r="WPH6" s="1381"/>
      <c r="WPI6" s="1381"/>
      <c r="WPJ6" s="1381"/>
      <c r="WPK6" s="1382"/>
      <c r="WPL6" s="1380"/>
      <c r="WPM6" s="1381"/>
      <c r="WPN6" s="1381"/>
      <c r="WPO6" s="1381"/>
      <c r="WPP6" s="1381"/>
      <c r="WPQ6" s="1381"/>
      <c r="WPR6" s="1381"/>
      <c r="WPS6" s="1381"/>
      <c r="WPT6" s="1381"/>
      <c r="WPU6" s="1381"/>
      <c r="WPV6" s="1381"/>
      <c r="WPW6" s="1381"/>
      <c r="WPX6" s="1381"/>
      <c r="WPY6" s="1381"/>
      <c r="WPZ6" s="1381"/>
      <c r="WQA6" s="1382"/>
      <c r="WQB6" s="1380"/>
      <c r="WQC6" s="1381"/>
      <c r="WQD6" s="1381"/>
      <c r="WQE6" s="1381"/>
      <c r="WQF6" s="1381"/>
      <c r="WQG6" s="1381"/>
      <c r="WQH6" s="1381"/>
      <c r="WQI6" s="1381"/>
      <c r="WQJ6" s="1381"/>
      <c r="WQK6" s="1381"/>
      <c r="WQL6" s="1381"/>
      <c r="WQM6" s="1381"/>
      <c r="WQN6" s="1381"/>
      <c r="WQO6" s="1381"/>
      <c r="WQP6" s="1381"/>
      <c r="WQQ6" s="1382"/>
      <c r="WQR6" s="1380"/>
      <c r="WQS6" s="1381"/>
      <c r="WQT6" s="1381"/>
      <c r="WQU6" s="1381"/>
      <c r="WQV6" s="1381"/>
      <c r="WQW6" s="1381"/>
      <c r="WQX6" s="1381"/>
      <c r="WQY6" s="1381"/>
      <c r="WQZ6" s="1381"/>
      <c r="WRA6" s="1381"/>
      <c r="WRB6" s="1381"/>
      <c r="WRC6" s="1381"/>
      <c r="WRD6" s="1381"/>
      <c r="WRE6" s="1381"/>
      <c r="WRF6" s="1381"/>
      <c r="WRG6" s="1382"/>
      <c r="WRH6" s="1380"/>
      <c r="WRI6" s="1381"/>
      <c r="WRJ6" s="1381"/>
      <c r="WRK6" s="1381"/>
      <c r="WRL6" s="1381"/>
      <c r="WRM6" s="1381"/>
      <c r="WRN6" s="1381"/>
      <c r="WRO6" s="1381"/>
      <c r="WRP6" s="1381"/>
      <c r="WRQ6" s="1381"/>
      <c r="WRR6" s="1381"/>
      <c r="WRS6" s="1381"/>
      <c r="WRT6" s="1381"/>
      <c r="WRU6" s="1381"/>
      <c r="WRV6" s="1381"/>
      <c r="WRW6" s="1382"/>
      <c r="WRX6" s="1380"/>
      <c r="WRY6" s="1381"/>
      <c r="WRZ6" s="1381"/>
      <c r="WSA6" s="1381"/>
      <c r="WSB6" s="1381"/>
      <c r="WSC6" s="1381"/>
      <c r="WSD6" s="1381"/>
      <c r="WSE6" s="1381"/>
      <c r="WSF6" s="1381"/>
      <c r="WSG6" s="1381"/>
      <c r="WSH6" s="1381"/>
      <c r="WSI6" s="1381"/>
      <c r="WSJ6" s="1381"/>
      <c r="WSK6" s="1381"/>
      <c r="WSL6" s="1381"/>
      <c r="WSM6" s="1382"/>
      <c r="WSN6" s="1380"/>
      <c r="WSO6" s="1381"/>
      <c r="WSP6" s="1381"/>
      <c r="WSQ6" s="1381"/>
      <c r="WSR6" s="1381"/>
      <c r="WSS6" s="1381"/>
      <c r="WST6" s="1381"/>
      <c r="WSU6" s="1381"/>
      <c r="WSV6" s="1381"/>
      <c r="WSW6" s="1381"/>
      <c r="WSX6" s="1381"/>
      <c r="WSY6" s="1381"/>
      <c r="WSZ6" s="1381"/>
      <c r="WTA6" s="1381"/>
      <c r="WTB6" s="1381"/>
      <c r="WTC6" s="1382"/>
      <c r="WTD6" s="1380"/>
      <c r="WTE6" s="1381"/>
      <c r="WTF6" s="1381"/>
      <c r="WTG6" s="1381"/>
      <c r="WTH6" s="1381"/>
      <c r="WTI6" s="1381"/>
      <c r="WTJ6" s="1381"/>
      <c r="WTK6" s="1381"/>
      <c r="WTL6" s="1381"/>
      <c r="WTM6" s="1381"/>
      <c r="WTN6" s="1381"/>
      <c r="WTO6" s="1381"/>
      <c r="WTP6" s="1381"/>
      <c r="WTQ6" s="1381"/>
      <c r="WTR6" s="1381"/>
      <c r="WTS6" s="1382"/>
      <c r="WTT6" s="1380"/>
      <c r="WTU6" s="1381"/>
      <c r="WTV6" s="1381"/>
      <c r="WTW6" s="1381"/>
      <c r="WTX6" s="1381"/>
      <c r="WTY6" s="1381"/>
      <c r="WTZ6" s="1381"/>
      <c r="WUA6" s="1381"/>
      <c r="WUB6" s="1381"/>
      <c r="WUC6" s="1381"/>
      <c r="WUD6" s="1381"/>
      <c r="WUE6" s="1381"/>
      <c r="WUF6" s="1381"/>
      <c r="WUG6" s="1381"/>
      <c r="WUH6" s="1381"/>
      <c r="WUI6" s="1382"/>
      <c r="WUJ6" s="1380"/>
      <c r="WUK6" s="1381"/>
      <c r="WUL6" s="1381"/>
      <c r="WUM6" s="1381"/>
      <c r="WUN6" s="1381"/>
      <c r="WUO6" s="1381"/>
      <c r="WUP6" s="1381"/>
      <c r="WUQ6" s="1381"/>
      <c r="WUR6" s="1381"/>
      <c r="WUS6" s="1381"/>
      <c r="WUT6" s="1381"/>
      <c r="WUU6" s="1381"/>
      <c r="WUV6" s="1381"/>
      <c r="WUW6" s="1381"/>
      <c r="WUX6" s="1381"/>
      <c r="WUY6" s="1382"/>
      <c r="WUZ6" s="1380"/>
      <c r="WVA6" s="1381"/>
      <c r="WVB6" s="1381"/>
      <c r="WVC6" s="1381"/>
      <c r="WVD6" s="1381"/>
      <c r="WVE6" s="1381"/>
      <c r="WVF6" s="1381"/>
      <c r="WVG6" s="1381"/>
      <c r="WVH6" s="1381"/>
      <c r="WVI6" s="1381"/>
      <c r="WVJ6" s="1381"/>
      <c r="WVK6" s="1381"/>
      <c r="WVL6" s="1381"/>
      <c r="WVM6" s="1381"/>
      <c r="WVN6" s="1381"/>
      <c r="WVO6" s="1382"/>
      <c r="WVP6" s="1380"/>
      <c r="WVQ6" s="1381"/>
      <c r="WVR6" s="1381"/>
      <c r="WVS6" s="1381"/>
      <c r="WVT6" s="1381"/>
      <c r="WVU6" s="1381"/>
      <c r="WVV6" s="1381"/>
      <c r="WVW6" s="1381"/>
      <c r="WVX6" s="1381"/>
      <c r="WVY6" s="1381"/>
      <c r="WVZ6" s="1381"/>
      <c r="WWA6" s="1381"/>
      <c r="WWB6" s="1381"/>
      <c r="WWC6" s="1381"/>
      <c r="WWD6" s="1381"/>
      <c r="WWE6" s="1382"/>
      <c r="WWF6" s="1380"/>
      <c r="WWG6" s="1381"/>
      <c r="WWH6" s="1381"/>
      <c r="WWI6" s="1381"/>
      <c r="WWJ6" s="1381"/>
      <c r="WWK6" s="1381"/>
      <c r="WWL6" s="1381"/>
      <c r="WWM6" s="1381"/>
      <c r="WWN6" s="1381"/>
      <c r="WWO6" s="1381"/>
      <c r="WWP6" s="1381"/>
      <c r="WWQ6" s="1381"/>
      <c r="WWR6" s="1381"/>
      <c r="WWS6" s="1381"/>
      <c r="WWT6" s="1381"/>
      <c r="WWU6" s="1382"/>
      <c r="WWV6" s="1380"/>
      <c r="WWW6" s="1381"/>
      <c r="WWX6" s="1381"/>
      <c r="WWY6" s="1381"/>
      <c r="WWZ6" s="1381"/>
      <c r="WXA6" s="1381"/>
      <c r="WXB6" s="1381"/>
      <c r="WXC6" s="1381"/>
      <c r="WXD6" s="1381"/>
      <c r="WXE6" s="1381"/>
      <c r="WXF6" s="1381"/>
      <c r="WXG6" s="1381"/>
      <c r="WXH6" s="1381"/>
      <c r="WXI6" s="1381"/>
      <c r="WXJ6" s="1381"/>
      <c r="WXK6" s="1382"/>
      <c r="WXL6" s="1380"/>
      <c r="WXM6" s="1381"/>
      <c r="WXN6" s="1381"/>
      <c r="WXO6" s="1381"/>
      <c r="WXP6" s="1381"/>
      <c r="WXQ6" s="1381"/>
      <c r="WXR6" s="1381"/>
      <c r="WXS6" s="1381"/>
      <c r="WXT6" s="1381"/>
      <c r="WXU6" s="1381"/>
      <c r="WXV6" s="1381"/>
      <c r="WXW6" s="1381"/>
      <c r="WXX6" s="1381"/>
      <c r="WXY6" s="1381"/>
      <c r="WXZ6" s="1381"/>
      <c r="WYA6" s="1382"/>
      <c r="WYB6" s="1380"/>
      <c r="WYC6" s="1381"/>
      <c r="WYD6" s="1381"/>
      <c r="WYE6" s="1381"/>
      <c r="WYF6" s="1381"/>
      <c r="WYG6" s="1381"/>
      <c r="WYH6" s="1381"/>
      <c r="WYI6" s="1381"/>
      <c r="WYJ6" s="1381"/>
      <c r="WYK6" s="1381"/>
      <c r="WYL6" s="1381"/>
      <c r="WYM6" s="1381"/>
      <c r="WYN6" s="1381"/>
      <c r="WYO6" s="1381"/>
      <c r="WYP6" s="1381"/>
      <c r="WYQ6" s="1382"/>
      <c r="WYR6" s="1380"/>
      <c r="WYS6" s="1381"/>
      <c r="WYT6" s="1381"/>
      <c r="WYU6" s="1381"/>
      <c r="WYV6" s="1381"/>
      <c r="WYW6" s="1381"/>
      <c r="WYX6" s="1381"/>
      <c r="WYY6" s="1381"/>
      <c r="WYZ6" s="1381"/>
      <c r="WZA6" s="1381"/>
      <c r="WZB6" s="1381"/>
      <c r="WZC6" s="1381"/>
      <c r="WZD6" s="1381"/>
      <c r="WZE6" s="1381"/>
      <c r="WZF6" s="1381"/>
      <c r="WZG6" s="1382"/>
      <c r="WZH6" s="1380"/>
      <c r="WZI6" s="1381"/>
      <c r="WZJ6" s="1381"/>
      <c r="WZK6" s="1381"/>
      <c r="WZL6" s="1381"/>
      <c r="WZM6" s="1381"/>
      <c r="WZN6" s="1381"/>
      <c r="WZO6" s="1381"/>
      <c r="WZP6" s="1381"/>
      <c r="WZQ6" s="1381"/>
      <c r="WZR6" s="1381"/>
      <c r="WZS6" s="1381"/>
      <c r="WZT6" s="1381"/>
      <c r="WZU6" s="1381"/>
      <c r="WZV6" s="1381"/>
      <c r="WZW6" s="1382"/>
      <c r="WZX6" s="1380"/>
      <c r="WZY6" s="1381"/>
      <c r="WZZ6" s="1381"/>
      <c r="XAA6" s="1381"/>
      <c r="XAB6" s="1381"/>
      <c r="XAC6" s="1381"/>
      <c r="XAD6" s="1381"/>
      <c r="XAE6" s="1381"/>
      <c r="XAF6" s="1381"/>
      <c r="XAG6" s="1381"/>
      <c r="XAH6" s="1381"/>
      <c r="XAI6" s="1381"/>
      <c r="XAJ6" s="1381"/>
      <c r="XAK6" s="1381"/>
      <c r="XAL6" s="1381"/>
      <c r="XAM6" s="1382"/>
      <c r="XAN6" s="1380"/>
      <c r="XAO6" s="1381"/>
      <c r="XAP6" s="1381"/>
      <c r="XAQ6" s="1381"/>
      <c r="XAR6" s="1381"/>
      <c r="XAS6" s="1381"/>
      <c r="XAT6" s="1381"/>
      <c r="XAU6" s="1381"/>
      <c r="XAV6" s="1381"/>
      <c r="XAW6" s="1381"/>
      <c r="XAX6" s="1381"/>
      <c r="XAY6" s="1381"/>
      <c r="XAZ6" s="1381"/>
      <c r="XBA6" s="1381"/>
      <c r="XBB6" s="1381"/>
      <c r="XBC6" s="1382"/>
      <c r="XBD6" s="1380"/>
      <c r="XBE6" s="1381"/>
      <c r="XBF6" s="1381"/>
      <c r="XBG6" s="1381"/>
      <c r="XBH6" s="1381"/>
      <c r="XBI6" s="1381"/>
      <c r="XBJ6" s="1381"/>
      <c r="XBK6" s="1381"/>
      <c r="XBL6" s="1381"/>
      <c r="XBM6" s="1381"/>
      <c r="XBN6" s="1381"/>
      <c r="XBO6" s="1381"/>
      <c r="XBP6" s="1381"/>
      <c r="XBQ6" s="1381"/>
      <c r="XBR6" s="1381"/>
      <c r="XBS6" s="1382"/>
      <c r="XBT6" s="1380"/>
      <c r="XBU6" s="1380"/>
      <c r="XBV6" s="1380"/>
      <c r="XBW6" s="1380"/>
      <c r="XBX6" s="1380"/>
      <c r="XBY6" s="1380"/>
      <c r="XBZ6" s="1380"/>
      <c r="XCA6" s="1380"/>
      <c r="XCB6" s="1380"/>
      <c r="XCC6" s="1380"/>
      <c r="XCD6" s="1380"/>
      <c r="XCE6" s="1380"/>
      <c r="XCF6" s="1380"/>
      <c r="XCG6" s="1380"/>
      <c r="XCH6" s="1380"/>
      <c r="XCI6" s="1380"/>
    </row>
    <row r="7" spans="1:16311" ht="127.5">
      <c r="A7" s="1375" t="s">
        <v>1095</v>
      </c>
      <c r="B7" s="646" t="s">
        <v>1096</v>
      </c>
      <c r="C7" s="647" t="s">
        <v>17</v>
      </c>
      <c r="D7" s="648">
        <v>2025</v>
      </c>
      <c r="E7" s="648">
        <v>2026</v>
      </c>
      <c r="F7" s="649">
        <f>G7+H7+I7+K7+L7</f>
        <v>70000</v>
      </c>
      <c r="G7" s="649">
        <v>20000</v>
      </c>
      <c r="H7" s="650">
        <v>50000</v>
      </c>
      <c r="I7" s="649"/>
      <c r="J7" s="649"/>
      <c r="K7" s="649"/>
      <c r="L7" s="649"/>
      <c r="M7" s="651" t="s">
        <v>1097</v>
      </c>
      <c r="N7" s="651" t="s">
        <v>15</v>
      </c>
      <c r="O7" s="1369" t="s">
        <v>1098</v>
      </c>
      <c r="P7" s="1369" t="s">
        <v>1099</v>
      </c>
      <c r="Q7" s="652"/>
      <c r="R7" s="653" t="s">
        <v>1100</v>
      </c>
      <c r="S7" s="654"/>
    </row>
    <row r="8" spans="1:16311" ht="102.75" customHeight="1">
      <c r="A8" s="1375"/>
      <c r="B8" s="655" t="s">
        <v>1101</v>
      </c>
      <c r="C8" s="656" t="s">
        <v>1102</v>
      </c>
      <c r="D8" s="657">
        <v>2025</v>
      </c>
      <c r="E8" s="657">
        <v>2027</v>
      </c>
      <c r="F8" s="649">
        <f t="shared" ref="F8:F19" si="0">G8+H8+I8+K8+L8</f>
        <v>150000</v>
      </c>
      <c r="G8" s="658">
        <v>70000</v>
      </c>
      <c r="H8" s="659">
        <v>80000</v>
      </c>
      <c r="I8" s="658"/>
      <c r="J8" s="658">
        <f>(G8+H8+I8)*(20/100)</f>
        <v>30000</v>
      </c>
      <c r="K8" s="658"/>
      <c r="L8" s="658"/>
      <c r="M8" s="660" t="s">
        <v>1103</v>
      </c>
      <c r="N8" s="660" t="s">
        <v>15</v>
      </c>
      <c r="O8" s="1369"/>
      <c r="P8" s="1369"/>
      <c r="Q8" s="661" t="s">
        <v>1104</v>
      </c>
      <c r="R8" s="640" t="s">
        <v>1105</v>
      </c>
    </row>
    <row r="9" spans="1:16311" ht="141" thickBot="1">
      <c r="A9" s="1376"/>
      <c r="B9" s="662" t="s">
        <v>1106</v>
      </c>
      <c r="C9" s="663" t="s">
        <v>1102</v>
      </c>
      <c r="D9" s="664">
        <v>2026</v>
      </c>
      <c r="E9" s="664">
        <v>2030</v>
      </c>
      <c r="F9" s="649">
        <f t="shared" si="0"/>
        <v>1220000</v>
      </c>
      <c r="G9" s="665">
        <v>220000</v>
      </c>
      <c r="H9" s="666">
        <v>1000000</v>
      </c>
      <c r="I9" s="664"/>
      <c r="J9" s="658"/>
      <c r="K9" s="664"/>
      <c r="L9" s="665"/>
      <c r="M9" s="667" t="s">
        <v>1107</v>
      </c>
      <c r="N9" s="667" t="s">
        <v>1108</v>
      </c>
      <c r="O9" s="1370"/>
      <c r="P9" s="1370"/>
      <c r="Q9" s="668" t="s">
        <v>1104</v>
      </c>
      <c r="R9" s="640" t="s">
        <v>1105</v>
      </c>
      <c r="S9" s="654" t="s">
        <v>1109</v>
      </c>
    </row>
    <row r="10" spans="1:16311" s="675" customFormat="1" ht="72" customHeight="1">
      <c r="A10" s="1367" t="s">
        <v>1110</v>
      </c>
      <c r="B10" s="669" t="s">
        <v>1111</v>
      </c>
      <c r="C10" s="670" t="s">
        <v>1112</v>
      </c>
      <c r="D10" s="671">
        <v>2025</v>
      </c>
      <c r="E10" s="671">
        <v>2030</v>
      </c>
      <c r="F10" s="649">
        <f t="shared" si="0"/>
        <v>1500000</v>
      </c>
      <c r="G10" s="672"/>
      <c r="H10" s="673">
        <v>1500000</v>
      </c>
      <c r="I10" s="671"/>
      <c r="J10" s="658">
        <f>(G10+H10+I10)*(20/100)</f>
        <v>300000</v>
      </c>
      <c r="K10" s="671"/>
      <c r="L10" s="672"/>
      <c r="M10" s="656" t="s">
        <v>1113</v>
      </c>
      <c r="N10" s="656" t="s">
        <v>1114</v>
      </c>
      <c r="O10" s="1368" t="s">
        <v>1115</v>
      </c>
      <c r="P10" s="1371" t="s">
        <v>1116</v>
      </c>
      <c r="Q10" s="674"/>
      <c r="S10" s="641" t="s">
        <v>1117</v>
      </c>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6"/>
      <c r="AY10" s="676"/>
    </row>
    <row r="11" spans="1:16311" s="675" customFormat="1" ht="71.25">
      <c r="A11" s="1363"/>
      <c r="B11" s="669" t="s">
        <v>1118</v>
      </c>
      <c r="C11" s="670" t="s">
        <v>1112</v>
      </c>
      <c r="D11" s="671">
        <v>2025</v>
      </c>
      <c r="E11" s="671">
        <v>2026</v>
      </c>
      <c r="F11" s="649">
        <f t="shared" si="0"/>
        <v>500000</v>
      </c>
      <c r="G11" s="672"/>
      <c r="H11" s="673">
        <v>100000</v>
      </c>
      <c r="I11" s="671"/>
      <c r="J11" s="658">
        <f>(G11+H11+I11)*(20/100)</f>
        <v>20000</v>
      </c>
      <c r="K11" s="671"/>
      <c r="L11" s="672">
        <v>400000</v>
      </c>
      <c r="M11" s="656" t="s">
        <v>1119</v>
      </c>
      <c r="N11" s="656" t="s">
        <v>1120</v>
      </c>
      <c r="O11" s="1369"/>
      <c r="P11" s="1372"/>
      <c r="Q11" s="674"/>
      <c r="S11" s="641" t="s">
        <v>1117</v>
      </c>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6"/>
      <c r="AY11" s="676"/>
    </row>
    <row r="12" spans="1:16311" s="675" customFormat="1" ht="63" customHeight="1" thickBot="1">
      <c r="A12" s="1364"/>
      <c r="B12" s="669" t="s">
        <v>1121</v>
      </c>
      <c r="C12" s="670" t="s">
        <v>1112</v>
      </c>
      <c r="D12" s="671">
        <v>2026</v>
      </c>
      <c r="E12" s="671">
        <v>2017</v>
      </c>
      <c r="F12" s="649">
        <f t="shared" si="0"/>
        <v>200000</v>
      </c>
      <c r="G12" s="672"/>
      <c r="H12" s="673">
        <v>50000</v>
      </c>
      <c r="I12" s="671"/>
      <c r="J12" s="658"/>
      <c r="K12" s="671"/>
      <c r="L12" s="672">
        <v>150000</v>
      </c>
      <c r="M12" s="656" t="s">
        <v>1122</v>
      </c>
      <c r="N12" s="656" t="s">
        <v>1122</v>
      </c>
      <c r="O12" s="1370"/>
      <c r="P12" s="1373"/>
      <c r="Q12" s="674"/>
      <c r="S12" s="641" t="s">
        <v>1117</v>
      </c>
      <c r="T12" s="676"/>
      <c r="U12" s="676"/>
      <c r="V12" s="676"/>
      <c r="W12" s="676"/>
      <c r="X12" s="676"/>
      <c r="Y12" s="676"/>
      <c r="Z12" s="676"/>
      <c r="AA12" s="676"/>
      <c r="AB12" s="676"/>
      <c r="AC12" s="676"/>
      <c r="AD12" s="676"/>
      <c r="AE12" s="676"/>
      <c r="AF12" s="676"/>
      <c r="AG12" s="676"/>
      <c r="AH12" s="676"/>
      <c r="AI12" s="676"/>
      <c r="AJ12" s="676"/>
      <c r="AK12" s="676"/>
      <c r="AL12" s="676"/>
      <c r="AM12" s="676"/>
      <c r="AN12" s="676"/>
      <c r="AO12" s="676"/>
      <c r="AP12" s="676"/>
      <c r="AQ12" s="676"/>
      <c r="AR12" s="676"/>
      <c r="AS12" s="676"/>
      <c r="AT12" s="676"/>
      <c r="AU12" s="676"/>
      <c r="AV12" s="676"/>
      <c r="AW12" s="676"/>
      <c r="AX12" s="676"/>
      <c r="AY12" s="676"/>
    </row>
    <row r="13" spans="1:16311" ht="117.75" customHeight="1">
      <c r="A13" s="1358" t="s">
        <v>1123</v>
      </c>
      <c r="B13" s="669" t="s">
        <v>1124</v>
      </c>
      <c r="C13" s="670" t="s">
        <v>1125</v>
      </c>
      <c r="D13" s="671">
        <v>2025</v>
      </c>
      <c r="E13" s="671">
        <v>2026</v>
      </c>
      <c r="F13" s="649">
        <f t="shared" si="0"/>
        <v>80000</v>
      </c>
      <c r="G13" s="672"/>
      <c r="H13" s="673">
        <v>25000</v>
      </c>
      <c r="I13" s="671"/>
      <c r="J13" s="658">
        <f>H13*(20/100)</f>
        <v>5000</v>
      </c>
      <c r="K13" s="671"/>
      <c r="L13" s="672">
        <v>55000</v>
      </c>
      <c r="M13" s="660" t="s">
        <v>1126</v>
      </c>
      <c r="N13" s="660" t="s">
        <v>1127</v>
      </c>
      <c r="O13" s="1368" t="s">
        <v>1128</v>
      </c>
      <c r="P13" s="1377">
        <v>0.5</v>
      </c>
      <c r="Q13" s="661"/>
      <c r="S13" s="641" t="s">
        <v>1129</v>
      </c>
    </row>
    <row r="14" spans="1:16311" ht="93" customHeight="1">
      <c r="A14" s="1374"/>
      <c r="B14" s="669" t="s">
        <v>1130</v>
      </c>
      <c r="C14" s="670" t="s">
        <v>1125</v>
      </c>
      <c r="D14" s="671">
        <v>2025</v>
      </c>
      <c r="E14" s="671">
        <v>2027</v>
      </c>
      <c r="F14" s="649">
        <f t="shared" si="0"/>
        <v>250000</v>
      </c>
      <c r="G14" s="672"/>
      <c r="H14" s="673">
        <v>250000</v>
      </c>
      <c r="I14" s="671"/>
      <c r="J14" s="658">
        <f>H14*(20/100)</f>
        <v>50000</v>
      </c>
      <c r="K14" s="671"/>
      <c r="L14" s="672"/>
      <c r="M14" s="660" t="s">
        <v>1131</v>
      </c>
      <c r="N14" s="660" t="s">
        <v>1132</v>
      </c>
      <c r="O14" s="1369"/>
      <c r="P14" s="1378"/>
      <c r="Q14" s="661"/>
    </row>
    <row r="15" spans="1:16311" ht="120" customHeight="1">
      <c r="A15" s="1374"/>
      <c r="B15" s="669" t="s">
        <v>1133</v>
      </c>
      <c r="C15" s="670" t="s">
        <v>1125</v>
      </c>
      <c r="D15" s="671">
        <v>2026</v>
      </c>
      <c r="E15" s="671">
        <v>2027</v>
      </c>
      <c r="F15" s="649">
        <f t="shared" si="0"/>
        <v>200000</v>
      </c>
      <c r="G15" s="672"/>
      <c r="H15" s="673">
        <v>70000</v>
      </c>
      <c r="I15" s="671"/>
      <c r="J15" s="658"/>
      <c r="K15" s="671"/>
      <c r="L15" s="672">
        <v>130000</v>
      </c>
      <c r="M15" s="660" t="s">
        <v>1134</v>
      </c>
      <c r="N15" s="660" t="s">
        <v>1135</v>
      </c>
      <c r="O15" s="1369"/>
      <c r="P15" s="1378"/>
      <c r="Q15" s="661"/>
    </row>
    <row r="16" spans="1:16311" ht="71.25">
      <c r="A16" s="1374"/>
      <c r="B16" s="669" t="s">
        <v>1136</v>
      </c>
      <c r="C16" s="670" t="s">
        <v>1125</v>
      </c>
      <c r="D16" s="671">
        <v>2026</v>
      </c>
      <c r="E16" s="671">
        <v>2027</v>
      </c>
      <c r="F16" s="649">
        <f>G16+H16+I16+K16+L16</f>
        <v>300000</v>
      </c>
      <c r="G16" s="672"/>
      <c r="H16" s="673">
        <v>100000</v>
      </c>
      <c r="I16" s="671"/>
      <c r="J16" s="658"/>
      <c r="K16" s="671"/>
      <c r="L16" s="672">
        <v>200000</v>
      </c>
      <c r="M16" s="660" t="s">
        <v>1137</v>
      </c>
      <c r="N16" s="660" t="s">
        <v>1137</v>
      </c>
      <c r="O16" s="1369"/>
      <c r="P16" s="1378"/>
      <c r="Q16" s="661"/>
    </row>
    <row r="17" spans="1:51" ht="99.75">
      <c r="A17" s="1375"/>
      <c r="B17" s="669" t="s">
        <v>1138</v>
      </c>
      <c r="C17" s="670" t="s">
        <v>1125</v>
      </c>
      <c r="D17" s="671">
        <v>2025</v>
      </c>
      <c r="E17" s="671">
        <v>2027</v>
      </c>
      <c r="F17" s="649">
        <f t="shared" si="0"/>
        <v>0</v>
      </c>
      <c r="G17" s="672"/>
      <c r="H17" s="673"/>
      <c r="I17" s="671"/>
      <c r="J17" s="658"/>
      <c r="K17" s="671"/>
      <c r="L17" s="672"/>
      <c r="M17" s="660" t="s">
        <v>1139</v>
      </c>
      <c r="N17" s="660" t="s">
        <v>15</v>
      </c>
      <c r="O17" s="1369"/>
      <c r="P17" s="1378"/>
      <c r="Q17" s="661"/>
    </row>
    <row r="18" spans="1:51" ht="85.5">
      <c r="A18" s="1375"/>
      <c r="B18" s="669" t="s">
        <v>1140</v>
      </c>
      <c r="C18" s="670" t="s">
        <v>1125</v>
      </c>
      <c r="D18" s="671">
        <v>2025</v>
      </c>
      <c r="E18" s="671">
        <v>2027</v>
      </c>
      <c r="F18" s="649">
        <f t="shared" si="0"/>
        <v>0</v>
      </c>
      <c r="G18" s="672"/>
      <c r="H18" s="673"/>
      <c r="I18" s="671"/>
      <c r="J18" s="658"/>
      <c r="K18" s="671"/>
      <c r="L18" s="672"/>
      <c r="M18" s="660" t="s">
        <v>1141</v>
      </c>
      <c r="N18" s="660" t="s">
        <v>15</v>
      </c>
      <c r="O18" s="1369"/>
      <c r="P18" s="1378"/>
      <c r="Q18" s="661"/>
    </row>
    <row r="19" spans="1:51" ht="100.5" thickBot="1">
      <c r="A19" s="1376"/>
      <c r="B19" s="669" t="s">
        <v>1142</v>
      </c>
      <c r="C19" s="670" t="s">
        <v>1125</v>
      </c>
      <c r="D19" s="671">
        <v>2026</v>
      </c>
      <c r="E19" s="671">
        <v>2028</v>
      </c>
      <c r="F19" s="649">
        <f t="shared" si="0"/>
        <v>200000</v>
      </c>
      <c r="G19" s="672"/>
      <c r="H19" s="673">
        <v>200000</v>
      </c>
      <c r="I19" s="671"/>
      <c r="J19" s="671"/>
      <c r="K19" s="671"/>
      <c r="L19" s="672"/>
      <c r="M19" s="660" t="s">
        <v>1143</v>
      </c>
      <c r="N19" s="660" t="s">
        <v>1144</v>
      </c>
      <c r="O19" s="1370"/>
      <c r="P19" s="1379"/>
      <c r="Q19" s="661"/>
    </row>
    <row r="20" spans="1:51" ht="15">
      <c r="A20" s="1354" t="s">
        <v>1145</v>
      </c>
      <c r="B20" s="1355"/>
      <c r="C20" s="1355"/>
      <c r="D20" s="1355"/>
      <c r="E20" s="1356"/>
      <c r="F20" s="677">
        <f>SUM(F7:F19)</f>
        <v>4670000</v>
      </c>
      <c r="G20" s="677">
        <f>SUM(G7:G19)</f>
        <v>310000</v>
      </c>
      <c r="H20" s="677">
        <f>SUM(H7:H19)</f>
        <v>3425000</v>
      </c>
      <c r="I20" s="677">
        <f t="shared" ref="I20:K20" si="1">SUM(I7:I18)</f>
        <v>0</v>
      </c>
      <c r="J20" s="677">
        <f>J14+J13+J11+J10+J8</f>
        <v>405000</v>
      </c>
      <c r="K20" s="677">
        <f t="shared" si="1"/>
        <v>0</v>
      </c>
      <c r="L20" s="677">
        <f>SUM(L7:L19)</f>
        <v>935000</v>
      </c>
      <c r="M20" s="678"/>
      <c r="N20" s="678"/>
      <c r="O20" s="679"/>
      <c r="P20" s="680"/>
      <c r="Q20" s="681"/>
      <c r="R20" s="653"/>
    </row>
    <row r="21" spans="1:51" s="682" customFormat="1" ht="43.5" customHeight="1" thickBot="1">
      <c r="A21" s="1357" t="s">
        <v>1146</v>
      </c>
      <c r="B21" s="1357"/>
      <c r="C21" s="1357"/>
      <c r="D21" s="1357"/>
      <c r="E21" s="1357"/>
      <c r="F21" s="1357"/>
      <c r="G21" s="1357"/>
      <c r="H21" s="1357"/>
      <c r="I21" s="1357"/>
      <c r="J21" s="1357"/>
      <c r="K21" s="1357"/>
      <c r="L21" s="1357"/>
      <c r="M21" s="1357"/>
      <c r="N21" s="1357"/>
      <c r="O21" s="1357"/>
      <c r="P21" s="1357"/>
      <c r="Q21" s="1357"/>
      <c r="S21" s="641"/>
      <c r="T21" s="683"/>
      <c r="U21" s="683"/>
      <c r="V21" s="683"/>
      <c r="W21" s="683"/>
      <c r="X21" s="683"/>
      <c r="Y21" s="683"/>
      <c r="Z21" s="683"/>
      <c r="AA21" s="683"/>
      <c r="AB21" s="683"/>
      <c r="AC21" s="683"/>
      <c r="AD21" s="683"/>
      <c r="AE21" s="683"/>
      <c r="AF21" s="683"/>
      <c r="AG21" s="683"/>
      <c r="AH21" s="683"/>
      <c r="AI21" s="683"/>
      <c r="AJ21" s="683"/>
      <c r="AK21" s="683"/>
      <c r="AL21" s="683"/>
      <c r="AM21" s="683"/>
      <c r="AN21" s="683"/>
      <c r="AO21" s="683"/>
      <c r="AP21" s="683"/>
      <c r="AQ21" s="683"/>
      <c r="AR21" s="683"/>
      <c r="AS21" s="683"/>
      <c r="AT21" s="683"/>
      <c r="AU21" s="683"/>
      <c r="AV21" s="683"/>
      <c r="AW21" s="683"/>
      <c r="AX21" s="683"/>
      <c r="AY21" s="683"/>
    </row>
    <row r="22" spans="1:51" s="682" customFormat="1" ht="99.75">
      <c r="A22" s="1358" t="s">
        <v>1147</v>
      </c>
      <c r="B22" s="669" t="s">
        <v>1148</v>
      </c>
      <c r="C22" s="684" t="s">
        <v>1149</v>
      </c>
      <c r="D22" s="685">
        <v>2025</v>
      </c>
      <c r="E22" s="685">
        <v>2025</v>
      </c>
      <c r="F22" s="686">
        <f>G22+H22+I22+K22+L22</f>
        <v>600000</v>
      </c>
      <c r="G22" s="686"/>
      <c r="H22" s="687">
        <v>300000</v>
      </c>
      <c r="I22" s="685"/>
      <c r="J22" s="685"/>
      <c r="K22" s="685"/>
      <c r="L22" s="686">
        <v>300000</v>
      </c>
      <c r="M22" s="660" t="s">
        <v>1150</v>
      </c>
      <c r="N22" s="656" t="s">
        <v>15</v>
      </c>
      <c r="O22" s="1360" t="s">
        <v>1151</v>
      </c>
      <c r="P22" s="1361" t="s">
        <v>1152</v>
      </c>
      <c r="Q22" s="688" t="s">
        <v>1153</v>
      </c>
      <c r="R22" s="653" t="s">
        <v>1154</v>
      </c>
      <c r="S22" s="654" t="s">
        <v>1155</v>
      </c>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3"/>
      <c r="AY22" s="683"/>
    </row>
    <row r="23" spans="1:51" s="682" customFormat="1" ht="87.6" customHeight="1">
      <c r="A23" s="1359"/>
      <c r="B23" s="669" t="s">
        <v>1156</v>
      </c>
      <c r="C23" s="684" t="s">
        <v>1157</v>
      </c>
      <c r="D23" s="685">
        <v>2025</v>
      </c>
      <c r="E23" s="685">
        <v>2025</v>
      </c>
      <c r="F23" s="686">
        <f t="shared" ref="F23:F24" si="2">G23+H23+I23+K23+L23</f>
        <v>500000</v>
      </c>
      <c r="G23" s="686"/>
      <c r="H23" s="687">
        <v>250000</v>
      </c>
      <c r="I23" s="685"/>
      <c r="J23" s="685"/>
      <c r="K23" s="685"/>
      <c r="L23" s="686">
        <v>250000</v>
      </c>
      <c r="M23" s="660" t="s">
        <v>1158</v>
      </c>
      <c r="N23" s="656" t="s">
        <v>15</v>
      </c>
      <c r="O23" s="1360"/>
      <c r="P23" s="1362"/>
      <c r="Q23" s="688"/>
      <c r="R23" s="675" t="s">
        <v>1159</v>
      </c>
      <c r="S23" s="641"/>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3"/>
      <c r="AY23" s="683"/>
    </row>
    <row r="24" spans="1:51" s="682" customFormat="1" ht="114">
      <c r="A24" s="1363" t="s">
        <v>1160</v>
      </c>
      <c r="B24" s="669" t="s">
        <v>1161</v>
      </c>
      <c r="C24" s="684" t="s">
        <v>1162</v>
      </c>
      <c r="D24" s="685">
        <v>2025</v>
      </c>
      <c r="E24" s="685">
        <v>2025</v>
      </c>
      <c r="F24" s="686">
        <f t="shared" si="2"/>
        <v>100000</v>
      </c>
      <c r="G24" s="686"/>
      <c r="H24" s="687">
        <v>100000</v>
      </c>
      <c r="I24" s="685"/>
      <c r="J24" s="685"/>
      <c r="K24" s="685"/>
      <c r="L24" s="686"/>
      <c r="M24" s="660" t="s">
        <v>1163</v>
      </c>
      <c r="N24" s="656" t="s">
        <v>15</v>
      </c>
      <c r="O24" s="1365" t="s">
        <v>1164</v>
      </c>
      <c r="P24" s="1365" t="s">
        <v>1165</v>
      </c>
      <c r="Q24" s="688"/>
      <c r="R24" s="675" t="s">
        <v>1166</v>
      </c>
      <c r="S24" s="641"/>
      <c r="T24" s="683"/>
      <c r="U24" s="683"/>
      <c r="V24" s="683"/>
      <c r="W24" s="683"/>
      <c r="X24" s="683"/>
      <c r="Y24" s="683"/>
      <c r="Z24" s="683"/>
      <c r="AA24" s="683"/>
      <c r="AB24" s="683"/>
      <c r="AC24" s="683"/>
      <c r="AD24" s="683"/>
      <c r="AE24" s="683"/>
      <c r="AF24" s="683"/>
      <c r="AG24" s="683"/>
      <c r="AH24" s="683"/>
      <c r="AI24" s="683"/>
      <c r="AJ24" s="683"/>
      <c r="AK24" s="683"/>
      <c r="AL24" s="683"/>
      <c r="AM24" s="683"/>
      <c r="AN24" s="683"/>
      <c r="AO24" s="683"/>
      <c r="AP24" s="683"/>
      <c r="AQ24" s="683"/>
      <c r="AR24" s="683"/>
      <c r="AS24" s="683"/>
      <c r="AT24" s="683"/>
      <c r="AU24" s="683"/>
      <c r="AV24" s="683"/>
      <c r="AW24" s="683"/>
      <c r="AX24" s="683"/>
      <c r="AY24" s="683"/>
    </row>
    <row r="25" spans="1:51" s="682" customFormat="1" ht="143.25" thickBot="1">
      <c r="A25" s="1364"/>
      <c r="B25" s="669" t="s">
        <v>1167</v>
      </c>
      <c r="C25" s="684" t="s">
        <v>1168</v>
      </c>
      <c r="D25" s="685">
        <v>2025</v>
      </c>
      <c r="E25" s="685">
        <v>2030</v>
      </c>
      <c r="F25" s="686">
        <v>1500000</v>
      </c>
      <c r="G25" s="686"/>
      <c r="H25" s="687">
        <v>1500000</v>
      </c>
      <c r="I25" s="685"/>
      <c r="J25" s="689">
        <f>H25*(20/100)</f>
        <v>300000</v>
      </c>
      <c r="K25" s="685"/>
      <c r="L25" s="686"/>
      <c r="M25" s="660" t="s">
        <v>1169</v>
      </c>
      <c r="N25" s="656" t="s">
        <v>1170</v>
      </c>
      <c r="O25" s="1366"/>
      <c r="P25" s="1366"/>
      <c r="Q25" s="688"/>
      <c r="R25" s="675" t="s">
        <v>1166</v>
      </c>
      <c r="S25" s="641"/>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row>
    <row r="26" spans="1:51" ht="15.75" thickBot="1">
      <c r="A26" s="1351" t="s">
        <v>1145</v>
      </c>
      <c r="B26" s="1352"/>
      <c r="C26" s="1352"/>
      <c r="D26" s="1352"/>
      <c r="E26" s="1353"/>
      <c r="F26" s="690">
        <f>SUM(F22:F25)</f>
        <v>2700000</v>
      </c>
      <c r="G26" s="690">
        <f t="shared" ref="G26:K26" si="3">SUM(G22:G25)</f>
        <v>0</v>
      </c>
      <c r="H26" s="690">
        <f>SUM(H22:H25)</f>
        <v>2150000</v>
      </c>
      <c r="I26" s="690">
        <f t="shared" si="3"/>
        <v>0</v>
      </c>
      <c r="J26" s="690">
        <f>SUM(J22:J25)</f>
        <v>300000</v>
      </c>
      <c r="K26" s="690">
        <f t="shared" si="3"/>
        <v>0</v>
      </c>
      <c r="L26" s="690">
        <f>SUM(L22:L25)</f>
        <v>550000</v>
      </c>
      <c r="M26" s="691"/>
      <c r="N26" s="691"/>
      <c r="O26" s="692"/>
      <c r="P26" s="693"/>
      <c r="Q26" s="694"/>
      <c r="R26" s="653"/>
    </row>
    <row r="27" spans="1:51" ht="15.75" thickBot="1">
      <c r="A27" s="1351" t="s">
        <v>1171</v>
      </c>
      <c r="B27" s="1352"/>
      <c r="C27" s="1352"/>
      <c r="D27" s="1352"/>
      <c r="E27" s="1353"/>
      <c r="F27" s="690">
        <f>SUM(F26+F20)</f>
        <v>7370000</v>
      </c>
      <c r="G27" s="690">
        <f t="shared" ref="G27:L27" si="4">SUM(G26+G20)</f>
        <v>310000</v>
      </c>
      <c r="H27" s="690">
        <f t="shared" si="4"/>
        <v>5575000</v>
      </c>
      <c r="I27" s="690">
        <f t="shared" si="4"/>
        <v>0</v>
      </c>
      <c r="J27" s="690">
        <f>J26+J20</f>
        <v>705000</v>
      </c>
      <c r="K27" s="690">
        <f t="shared" si="4"/>
        <v>0</v>
      </c>
      <c r="L27" s="690">
        <f t="shared" si="4"/>
        <v>1485000</v>
      </c>
      <c r="M27" s="691"/>
      <c r="N27" s="691"/>
      <c r="O27" s="692"/>
      <c r="P27" s="693"/>
      <c r="Q27" s="694"/>
      <c r="R27" s="653"/>
    </row>
    <row r="28" spans="1:51">
      <c r="A28" s="695"/>
      <c r="B28" s="696"/>
      <c r="C28" s="696"/>
      <c r="D28" s="695"/>
      <c r="E28" s="695"/>
      <c r="F28" s="695"/>
      <c r="G28" s="695"/>
      <c r="H28" s="697"/>
      <c r="I28" s="695"/>
      <c r="J28" s="695"/>
      <c r="K28" s="695"/>
      <c r="L28" s="695"/>
      <c r="M28" s="695"/>
      <c r="N28" s="695"/>
      <c r="O28" s="695"/>
      <c r="P28" s="695"/>
      <c r="Q28" s="695"/>
    </row>
    <row r="29" spans="1:51" ht="56.65" customHeight="1">
      <c r="A29" s="1154" t="s">
        <v>908</v>
      </c>
      <c r="B29" s="1155"/>
      <c r="C29" s="1155"/>
      <c r="D29" s="1155"/>
      <c r="E29" s="1155"/>
      <c r="F29" s="1155"/>
      <c r="G29" s="1155"/>
      <c r="H29" s="1155"/>
      <c r="I29" s="1155"/>
      <c r="J29" s="1155"/>
      <c r="K29" s="1155"/>
      <c r="L29" s="1155"/>
    </row>
    <row r="30" spans="1:51" ht="18.75">
      <c r="A30" s="519" t="s">
        <v>1172</v>
      </c>
    </row>
  </sheetData>
  <mergeCells count="1055">
    <mergeCell ref="O3:O4"/>
    <mergeCell ref="P3:P4"/>
    <mergeCell ref="Q3:Q4"/>
    <mergeCell ref="A5:Q5"/>
    <mergeCell ref="A6:Q6"/>
    <mergeCell ref="R6:S6"/>
    <mergeCell ref="A1:P2"/>
    <mergeCell ref="A3:A4"/>
    <mergeCell ref="B3:B4"/>
    <mergeCell ref="C3:C4"/>
    <mergeCell ref="D3:D4"/>
    <mergeCell ref="E3:E4"/>
    <mergeCell ref="F3:F4"/>
    <mergeCell ref="G3:L3"/>
    <mergeCell ref="M3:M4"/>
    <mergeCell ref="N3:N4"/>
    <mergeCell ref="GR6:HG6"/>
    <mergeCell ref="HH6:HW6"/>
    <mergeCell ref="HX6:IM6"/>
    <mergeCell ref="IN6:JC6"/>
    <mergeCell ref="JD6:JS6"/>
    <mergeCell ref="JT6:KI6"/>
    <mergeCell ref="CZ6:DO6"/>
    <mergeCell ref="DP6:EE6"/>
    <mergeCell ref="EF6:EU6"/>
    <mergeCell ref="EV6:FK6"/>
    <mergeCell ref="FL6:GA6"/>
    <mergeCell ref="GB6:GQ6"/>
    <mergeCell ref="T6:W6"/>
    <mergeCell ref="X6:AM6"/>
    <mergeCell ref="AN6:BC6"/>
    <mergeCell ref="BD6:BS6"/>
    <mergeCell ref="BT6:CI6"/>
    <mergeCell ref="CJ6:CY6"/>
    <mergeCell ref="RT6:SI6"/>
    <mergeCell ref="SJ6:SY6"/>
    <mergeCell ref="SZ6:TO6"/>
    <mergeCell ref="TP6:UE6"/>
    <mergeCell ref="UF6:UU6"/>
    <mergeCell ref="UV6:VK6"/>
    <mergeCell ref="OB6:OQ6"/>
    <mergeCell ref="OR6:PG6"/>
    <mergeCell ref="PH6:PW6"/>
    <mergeCell ref="PX6:QM6"/>
    <mergeCell ref="QN6:RC6"/>
    <mergeCell ref="RD6:RS6"/>
    <mergeCell ref="KJ6:KY6"/>
    <mergeCell ref="KZ6:LO6"/>
    <mergeCell ref="LP6:ME6"/>
    <mergeCell ref="MF6:MU6"/>
    <mergeCell ref="MV6:NK6"/>
    <mergeCell ref="NL6:OA6"/>
    <mergeCell ref="ACV6:ADK6"/>
    <mergeCell ref="ADL6:AEA6"/>
    <mergeCell ref="AEB6:AEQ6"/>
    <mergeCell ref="AER6:AFG6"/>
    <mergeCell ref="AFH6:AFW6"/>
    <mergeCell ref="AFX6:AGM6"/>
    <mergeCell ref="ZD6:ZS6"/>
    <mergeCell ref="ZT6:AAI6"/>
    <mergeCell ref="AAJ6:AAY6"/>
    <mergeCell ref="AAZ6:ABO6"/>
    <mergeCell ref="ABP6:ACE6"/>
    <mergeCell ref="ACF6:ACU6"/>
    <mergeCell ref="VL6:WA6"/>
    <mergeCell ref="WB6:WQ6"/>
    <mergeCell ref="WR6:XG6"/>
    <mergeCell ref="XH6:XW6"/>
    <mergeCell ref="XX6:YM6"/>
    <mergeCell ref="YN6:ZC6"/>
    <mergeCell ref="ANX6:AOM6"/>
    <mergeCell ref="AON6:APC6"/>
    <mergeCell ref="APD6:APS6"/>
    <mergeCell ref="APT6:AQI6"/>
    <mergeCell ref="AQJ6:AQY6"/>
    <mergeCell ref="AQZ6:ARO6"/>
    <mergeCell ref="AKF6:AKU6"/>
    <mergeCell ref="AKV6:ALK6"/>
    <mergeCell ref="ALL6:AMA6"/>
    <mergeCell ref="AMB6:AMQ6"/>
    <mergeCell ref="AMR6:ANG6"/>
    <mergeCell ref="ANH6:ANW6"/>
    <mergeCell ref="AGN6:AHC6"/>
    <mergeCell ref="AHD6:AHS6"/>
    <mergeCell ref="AHT6:AII6"/>
    <mergeCell ref="AIJ6:AIY6"/>
    <mergeCell ref="AIZ6:AJO6"/>
    <mergeCell ref="AJP6:AKE6"/>
    <mergeCell ref="AYZ6:AZO6"/>
    <mergeCell ref="AZP6:BAE6"/>
    <mergeCell ref="BAF6:BAU6"/>
    <mergeCell ref="BAV6:BBK6"/>
    <mergeCell ref="BBL6:BCA6"/>
    <mergeCell ref="BCB6:BCQ6"/>
    <mergeCell ref="AVH6:AVW6"/>
    <mergeCell ref="AVX6:AWM6"/>
    <mergeCell ref="AWN6:AXC6"/>
    <mergeCell ref="AXD6:AXS6"/>
    <mergeCell ref="AXT6:AYI6"/>
    <mergeCell ref="AYJ6:AYY6"/>
    <mergeCell ref="ARP6:ASE6"/>
    <mergeCell ref="ASF6:ASU6"/>
    <mergeCell ref="ASV6:ATK6"/>
    <mergeCell ref="ATL6:AUA6"/>
    <mergeCell ref="AUB6:AUQ6"/>
    <mergeCell ref="AUR6:AVG6"/>
    <mergeCell ref="BKB6:BKQ6"/>
    <mergeCell ref="BKR6:BLG6"/>
    <mergeCell ref="BLH6:BLW6"/>
    <mergeCell ref="BLX6:BMM6"/>
    <mergeCell ref="BMN6:BNC6"/>
    <mergeCell ref="BND6:BNS6"/>
    <mergeCell ref="BGJ6:BGY6"/>
    <mergeCell ref="BGZ6:BHO6"/>
    <mergeCell ref="BHP6:BIE6"/>
    <mergeCell ref="BIF6:BIU6"/>
    <mergeCell ref="BIV6:BJK6"/>
    <mergeCell ref="BJL6:BKA6"/>
    <mergeCell ref="BCR6:BDG6"/>
    <mergeCell ref="BDH6:BDW6"/>
    <mergeCell ref="BDX6:BEM6"/>
    <mergeCell ref="BEN6:BFC6"/>
    <mergeCell ref="BFD6:BFS6"/>
    <mergeCell ref="BFT6:BGI6"/>
    <mergeCell ref="BVD6:BVS6"/>
    <mergeCell ref="BVT6:BWI6"/>
    <mergeCell ref="BWJ6:BWY6"/>
    <mergeCell ref="BWZ6:BXO6"/>
    <mergeCell ref="BXP6:BYE6"/>
    <mergeCell ref="BYF6:BYU6"/>
    <mergeCell ref="BRL6:BSA6"/>
    <mergeCell ref="BSB6:BSQ6"/>
    <mergeCell ref="BSR6:BTG6"/>
    <mergeCell ref="BTH6:BTW6"/>
    <mergeCell ref="BTX6:BUM6"/>
    <mergeCell ref="BUN6:BVC6"/>
    <mergeCell ref="BNT6:BOI6"/>
    <mergeCell ref="BOJ6:BOY6"/>
    <mergeCell ref="BOZ6:BPO6"/>
    <mergeCell ref="BPP6:BQE6"/>
    <mergeCell ref="BQF6:BQU6"/>
    <mergeCell ref="BQV6:BRK6"/>
    <mergeCell ref="CGF6:CGU6"/>
    <mergeCell ref="CGV6:CHK6"/>
    <mergeCell ref="CHL6:CIA6"/>
    <mergeCell ref="CIB6:CIQ6"/>
    <mergeCell ref="CIR6:CJG6"/>
    <mergeCell ref="CJH6:CJW6"/>
    <mergeCell ref="CCN6:CDC6"/>
    <mergeCell ref="CDD6:CDS6"/>
    <mergeCell ref="CDT6:CEI6"/>
    <mergeCell ref="CEJ6:CEY6"/>
    <mergeCell ref="CEZ6:CFO6"/>
    <mergeCell ref="CFP6:CGE6"/>
    <mergeCell ref="BYV6:BZK6"/>
    <mergeCell ref="BZL6:CAA6"/>
    <mergeCell ref="CAB6:CAQ6"/>
    <mergeCell ref="CAR6:CBG6"/>
    <mergeCell ref="CBH6:CBW6"/>
    <mergeCell ref="CBX6:CCM6"/>
    <mergeCell ref="CRH6:CRW6"/>
    <mergeCell ref="CRX6:CSM6"/>
    <mergeCell ref="CSN6:CTC6"/>
    <mergeCell ref="CTD6:CTS6"/>
    <mergeCell ref="CTT6:CUI6"/>
    <mergeCell ref="CUJ6:CUY6"/>
    <mergeCell ref="CNP6:COE6"/>
    <mergeCell ref="COF6:COU6"/>
    <mergeCell ref="COV6:CPK6"/>
    <mergeCell ref="CPL6:CQA6"/>
    <mergeCell ref="CQB6:CQQ6"/>
    <mergeCell ref="CQR6:CRG6"/>
    <mergeCell ref="CJX6:CKM6"/>
    <mergeCell ref="CKN6:CLC6"/>
    <mergeCell ref="CLD6:CLS6"/>
    <mergeCell ref="CLT6:CMI6"/>
    <mergeCell ref="CMJ6:CMY6"/>
    <mergeCell ref="CMZ6:CNO6"/>
    <mergeCell ref="DCJ6:DCY6"/>
    <mergeCell ref="DCZ6:DDO6"/>
    <mergeCell ref="DDP6:DEE6"/>
    <mergeCell ref="DEF6:DEU6"/>
    <mergeCell ref="DEV6:DFK6"/>
    <mergeCell ref="DFL6:DGA6"/>
    <mergeCell ref="CYR6:CZG6"/>
    <mergeCell ref="CZH6:CZW6"/>
    <mergeCell ref="CZX6:DAM6"/>
    <mergeCell ref="DAN6:DBC6"/>
    <mergeCell ref="DBD6:DBS6"/>
    <mergeCell ref="DBT6:DCI6"/>
    <mergeCell ref="CUZ6:CVO6"/>
    <mergeCell ref="CVP6:CWE6"/>
    <mergeCell ref="CWF6:CWU6"/>
    <mergeCell ref="CWV6:CXK6"/>
    <mergeCell ref="CXL6:CYA6"/>
    <mergeCell ref="CYB6:CYQ6"/>
    <mergeCell ref="DNL6:DOA6"/>
    <mergeCell ref="DOB6:DOQ6"/>
    <mergeCell ref="DOR6:DPG6"/>
    <mergeCell ref="DPH6:DPW6"/>
    <mergeCell ref="DPX6:DQM6"/>
    <mergeCell ref="DQN6:DRC6"/>
    <mergeCell ref="DJT6:DKI6"/>
    <mergeCell ref="DKJ6:DKY6"/>
    <mergeCell ref="DKZ6:DLO6"/>
    <mergeCell ref="DLP6:DME6"/>
    <mergeCell ref="DMF6:DMU6"/>
    <mergeCell ref="DMV6:DNK6"/>
    <mergeCell ref="DGB6:DGQ6"/>
    <mergeCell ref="DGR6:DHG6"/>
    <mergeCell ref="DHH6:DHW6"/>
    <mergeCell ref="DHX6:DIM6"/>
    <mergeCell ref="DIN6:DJC6"/>
    <mergeCell ref="DJD6:DJS6"/>
    <mergeCell ref="DYN6:DZC6"/>
    <mergeCell ref="DZD6:DZS6"/>
    <mergeCell ref="DZT6:EAI6"/>
    <mergeCell ref="EAJ6:EAY6"/>
    <mergeCell ref="EAZ6:EBO6"/>
    <mergeCell ref="EBP6:ECE6"/>
    <mergeCell ref="DUV6:DVK6"/>
    <mergeCell ref="DVL6:DWA6"/>
    <mergeCell ref="DWB6:DWQ6"/>
    <mergeCell ref="DWR6:DXG6"/>
    <mergeCell ref="DXH6:DXW6"/>
    <mergeCell ref="DXX6:DYM6"/>
    <mergeCell ref="DRD6:DRS6"/>
    <mergeCell ref="DRT6:DSI6"/>
    <mergeCell ref="DSJ6:DSY6"/>
    <mergeCell ref="DSZ6:DTO6"/>
    <mergeCell ref="DTP6:DUE6"/>
    <mergeCell ref="DUF6:DUU6"/>
    <mergeCell ref="EJP6:EKE6"/>
    <mergeCell ref="EKF6:EKU6"/>
    <mergeCell ref="EKV6:ELK6"/>
    <mergeCell ref="ELL6:EMA6"/>
    <mergeCell ref="EMB6:EMQ6"/>
    <mergeCell ref="EMR6:ENG6"/>
    <mergeCell ref="EFX6:EGM6"/>
    <mergeCell ref="EGN6:EHC6"/>
    <mergeCell ref="EHD6:EHS6"/>
    <mergeCell ref="EHT6:EII6"/>
    <mergeCell ref="EIJ6:EIY6"/>
    <mergeCell ref="EIZ6:EJO6"/>
    <mergeCell ref="ECF6:ECU6"/>
    <mergeCell ref="ECV6:EDK6"/>
    <mergeCell ref="EDL6:EEA6"/>
    <mergeCell ref="EEB6:EEQ6"/>
    <mergeCell ref="EER6:EFG6"/>
    <mergeCell ref="EFH6:EFW6"/>
    <mergeCell ref="EUR6:EVG6"/>
    <mergeCell ref="EVH6:EVW6"/>
    <mergeCell ref="EVX6:EWM6"/>
    <mergeCell ref="EWN6:EXC6"/>
    <mergeCell ref="EXD6:EXS6"/>
    <mergeCell ref="EXT6:EYI6"/>
    <mergeCell ref="EQZ6:ERO6"/>
    <mergeCell ref="ERP6:ESE6"/>
    <mergeCell ref="ESF6:ESU6"/>
    <mergeCell ref="ESV6:ETK6"/>
    <mergeCell ref="ETL6:EUA6"/>
    <mergeCell ref="EUB6:EUQ6"/>
    <mergeCell ref="ENH6:ENW6"/>
    <mergeCell ref="ENX6:EOM6"/>
    <mergeCell ref="EON6:EPC6"/>
    <mergeCell ref="EPD6:EPS6"/>
    <mergeCell ref="EPT6:EQI6"/>
    <mergeCell ref="EQJ6:EQY6"/>
    <mergeCell ref="FFT6:FGI6"/>
    <mergeCell ref="FGJ6:FGY6"/>
    <mergeCell ref="FGZ6:FHO6"/>
    <mergeCell ref="FHP6:FIE6"/>
    <mergeCell ref="FIF6:FIU6"/>
    <mergeCell ref="FIV6:FJK6"/>
    <mergeCell ref="FCB6:FCQ6"/>
    <mergeCell ref="FCR6:FDG6"/>
    <mergeCell ref="FDH6:FDW6"/>
    <mergeCell ref="FDX6:FEM6"/>
    <mergeCell ref="FEN6:FFC6"/>
    <mergeCell ref="FFD6:FFS6"/>
    <mergeCell ref="EYJ6:EYY6"/>
    <mergeCell ref="EYZ6:EZO6"/>
    <mergeCell ref="EZP6:FAE6"/>
    <mergeCell ref="FAF6:FAU6"/>
    <mergeCell ref="FAV6:FBK6"/>
    <mergeCell ref="FBL6:FCA6"/>
    <mergeCell ref="FQV6:FRK6"/>
    <mergeCell ref="FRL6:FSA6"/>
    <mergeCell ref="FSB6:FSQ6"/>
    <mergeCell ref="FSR6:FTG6"/>
    <mergeCell ref="FTH6:FTW6"/>
    <mergeCell ref="FTX6:FUM6"/>
    <mergeCell ref="FND6:FNS6"/>
    <mergeCell ref="FNT6:FOI6"/>
    <mergeCell ref="FOJ6:FOY6"/>
    <mergeCell ref="FOZ6:FPO6"/>
    <mergeCell ref="FPP6:FQE6"/>
    <mergeCell ref="FQF6:FQU6"/>
    <mergeCell ref="FJL6:FKA6"/>
    <mergeCell ref="FKB6:FKQ6"/>
    <mergeCell ref="FKR6:FLG6"/>
    <mergeCell ref="FLH6:FLW6"/>
    <mergeCell ref="FLX6:FMM6"/>
    <mergeCell ref="FMN6:FNC6"/>
    <mergeCell ref="GBX6:GCM6"/>
    <mergeCell ref="GCN6:GDC6"/>
    <mergeCell ref="GDD6:GDS6"/>
    <mergeCell ref="GDT6:GEI6"/>
    <mergeCell ref="GEJ6:GEY6"/>
    <mergeCell ref="GEZ6:GFO6"/>
    <mergeCell ref="FYF6:FYU6"/>
    <mergeCell ref="FYV6:FZK6"/>
    <mergeCell ref="FZL6:GAA6"/>
    <mergeCell ref="GAB6:GAQ6"/>
    <mergeCell ref="GAR6:GBG6"/>
    <mergeCell ref="GBH6:GBW6"/>
    <mergeCell ref="FUN6:FVC6"/>
    <mergeCell ref="FVD6:FVS6"/>
    <mergeCell ref="FVT6:FWI6"/>
    <mergeCell ref="FWJ6:FWY6"/>
    <mergeCell ref="FWZ6:FXO6"/>
    <mergeCell ref="FXP6:FYE6"/>
    <mergeCell ref="GMZ6:GNO6"/>
    <mergeCell ref="GNP6:GOE6"/>
    <mergeCell ref="GOF6:GOU6"/>
    <mergeCell ref="GOV6:GPK6"/>
    <mergeCell ref="GPL6:GQA6"/>
    <mergeCell ref="GQB6:GQQ6"/>
    <mergeCell ref="GJH6:GJW6"/>
    <mergeCell ref="GJX6:GKM6"/>
    <mergeCell ref="GKN6:GLC6"/>
    <mergeCell ref="GLD6:GLS6"/>
    <mergeCell ref="GLT6:GMI6"/>
    <mergeCell ref="GMJ6:GMY6"/>
    <mergeCell ref="GFP6:GGE6"/>
    <mergeCell ref="GGF6:GGU6"/>
    <mergeCell ref="GGV6:GHK6"/>
    <mergeCell ref="GHL6:GIA6"/>
    <mergeCell ref="GIB6:GIQ6"/>
    <mergeCell ref="GIR6:GJG6"/>
    <mergeCell ref="GYB6:GYQ6"/>
    <mergeCell ref="GYR6:GZG6"/>
    <mergeCell ref="GZH6:GZW6"/>
    <mergeCell ref="GZX6:HAM6"/>
    <mergeCell ref="HAN6:HBC6"/>
    <mergeCell ref="HBD6:HBS6"/>
    <mergeCell ref="GUJ6:GUY6"/>
    <mergeCell ref="GUZ6:GVO6"/>
    <mergeCell ref="GVP6:GWE6"/>
    <mergeCell ref="GWF6:GWU6"/>
    <mergeCell ref="GWV6:GXK6"/>
    <mergeCell ref="GXL6:GYA6"/>
    <mergeCell ref="GQR6:GRG6"/>
    <mergeCell ref="GRH6:GRW6"/>
    <mergeCell ref="GRX6:GSM6"/>
    <mergeCell ref="GSN6:GTC6"/>
    <mergeCell ref="GTD6:GTS6"/>
    <mergeCell ref="GTT6:GUI6"/>
    <mergeCell ref="HJD6:HJS6"/>
    <mergeCell ref="HJT6:HKI6"/>
    <mergeCell ref="HKJ6:HKY6"/>
    <mergeCell ref="HKZ6:HLO6"/>
    <mergeCell ref="HLP6:HME6"/>
    <mergeCell ref="HMF6:HMU6"/>
    <mergeCell ref="HFL6:HGA6"/>
    <mergeCell ref="HGB6:HGQ6"/>
    <mergeCell ref="HGR6:HHG6"/>
    <mergeCell ref="HHH6:HHW6"/>
    <mergeCell ref="HHX6:HIM6"/>
    <mergeCell ref="HIN6:HJC6"/>
    <mergeCell ref="HBT6:HCI6"/>
    <mergeCell ref="HCJ6:HCY6"/>
    <mergeCell ref="HCZ6:HDO6"/>
    <mergeCell ref="HDP6:HEE6"/>
    <mergeCell ref="HEF6:HEU6"/>
    <mergeCell ref="HEV6:HFK6"/>
    <mergeCell ref="HUF6:HUU6"/>
    <mergeCell ref="HUV6:HVK6"/>
    <mergeCell ref="HVL6:HWA6"/>
    <mergeCell ref="HWB6:HWQ6"/>
    <mergeCell ref="HWR6:HXG6"/>
    <mergeCell ref="HXH6:HXW6"/>
    <mergeCell ref="HQN6:HRC6"/>
    <mergeCell ref="HRD6:HRS6"/>
    <mergeCell ref="HRT6:HSI6"/>
    <mergeCell ref="HSJ6:HSY6"/>
    <mergeCell ref="HSZ6:HTO6"/>
    <mergeCell ref="HTP6:HUE6"/>
    <mergeCell ref="HMV6:HNK6"/>
    <mergeCell ref="HNL6:HOA6"/>
    <mergeCell ref="HOB6:HOQ6"/>
    <mergeCell ref="HOR6:HPG6"/>
    <mergeCell ref="HPH6:HPW6"/>
    <mergeCell ref="HPX6:HQM6"/>
    <mergeCell ref="IFH6:IFW6"/>
    <mergeCell ref="IFX6:IGM6"/>
    <mergeCell ref="IGN6:IHC6"/>
    <mergeCell ref="IHD6:IHS6"/>
    <mergeCell ref="IHT6:III6"/>
    <mergeCell ref="IIJ6:IIY6"/>
    <mergeCell ref="IBP6:ICE6"/>
    <mergeCell ref="ICF6:ICU6"/>
    <mergeCell ref="ICV6:IDK6"/>
    <mergeCell ref="IDL6:IEA6"/>
    <mergeCell ref="IEB6:IEQ6"/>
    <mergeCell ref="IER6:IFG6"/>
    <mergeCell ref="HXX6:HYM6"/>
    <mergeCell ref="HYN6:HZC6"/>
    <mergeCell ref="HZD6:HZS6"/>
    <mergeCell ref="HZT6:IAI6"/>
    <mergeCell ref="IAJ6:IAY6"/>
    <mergeCell ref="IAZ6:IBO6"/>
    <mergeCell ref="IQJ6:IQY6"/>
    <mergeCell ref="IQZ6:IRO6"/>
    <mergeCell ref="IRP6:ISE6"/>
    <mergeCell ref="ISF6:ISU6"/>
    <mergeCell ref="ISV6:ITK6"/>
    <mergeCell ref="ITL6:IUA6"/>
    <mergeCell ref="IMR6:ING6"/>
    <mergeCell ref="INH6:INW6"/>
    <mergeCell ref="INX6:IOM6"/>
    <mergeCell ref="ION6:IPC6"/>
    <mergeCell ref="IPD6:IPS6"/>
    <mergeCell ref="IPT6:IQI6"/>
    <mergeCell ref="IIZ6:IJO6"/>
    <mergeCell ref="IJP6:IKE6"/>
    <mergeCell ref="IKF6:IKU6"/>
    <mergeCell ref="IKV6:ILK6"/>
    <mergeCell ref="ILL6:IMA6"/>
    <mergeCell ref="IMB6:IMQ6"/>
    <mergeCell ref="JBL6:JCA6"/>
    <mergeCell ref="JCB6:JCQ6"/>
    <mergeCell ref="JCR6:JDG6"/>
    <mergeCell ref="JDH6:JDW6"/>
    <mergeCell ref="JDX6:JEM6"/>
    <mergeCell ref="JEN6:JFC6"/>
    <mergeCell ref="IXT6:IYI6"/>
    <mergeCell ref="IYJ6:IYY6"/>
    <mergeCell ref="IYZ6:IZO6"/>
    <mergeCell ref="IZP6:JAE6"/>
    <mergeCell ref="JAF6:JAU6"/>
    <mergeCell ref="JAV6:JBK6"/>
    <mergeCell ref="IUB6:IUQ6"/>
    <mergeCell ref="IUR6:IVG6"/>
    <mergeCell ref="IVH6:IVW6"/>
    <mergeCell ref="IVX6:IWM6"/>
    <mergeCell ref="IWN6:IXC6"/>
    <mergeCell ref="IXD6:IXS6"/>
    <mergeCell ref="JMN6:JNC6"/>
    <mergeCell ref="JND6:JNS6"/>
    <mergeCell ref="JNT6:JOI6"/>
    <mergeCell ref="JOJ6:JOY6"/>
    <mergeCell ref="JOZ6:JPO6"/>
    <mergeCell ref="JPP6:JQE6"/>
    <mergeCell ref="JIV6:JJK6"/>
    <mergeCell ref="JJL6:JKA6"/>
    <mergeCell ref="JKB6:JKQ6"/>
    <mergeCell ref="JKR6:JLG6"/>
    <mergeCell ref="JLH6:JLW6"/>
    <mergeCell ref="JLX6:JMM6"/>
    <mergeCell ref="JFD6:JFS6"/>
    <mergeCell ref="JFT6:JGI6"/>
    <mergeCell ref="JGJ6:JGY6"/>
    <mergeCell ref="JGZ6:JHO6"/>
    <mergeCell ref="JHP6:JIE6"/>
    <mergeCell ref="JIF6:JIU6"/>
    <mergeCell ref="JXP6:JYE6"/>
    <mergeCell ref="JYF6:JYU6"/>
    <mergeCell ref="JYV6:JZK6"/>
    <mergeCell ref="JZL6:KAA6"/>
    <mergeCell ref="KAB6:KAQ6"/>
    <mergeCell ref="KAR6:KBG6"/>
    <mergeCell ref="JTX6:JUM6"/>
    <mergeCell ref="JUN6:JVC6"/>
    <mergeCell ref="JVD6:JVS6"/>
    <mergeCell ref="JVT6:JWI6"/>
    <mergeCell ref="JWJ6:JWY6"/>
    <mergeCell ref="JWZ6:JXO6"/>
    <mergeCell ref="JQF6:JQU6"/>
    <mergeCell ref="JQV6:JRK6"/>
    <mergeCell ref="JRL6:JSA6"/>
    <mergeCell ref="JSB6:JSQ6"/>
    <mergeCell ref="JSR6:JTG6"/>
    <mergeCell ref="JTH6:JTW6"/>
    <mergeCell ref="KIR6:KJG6"/>
    <mergeCell ref="KJH6:KJW6"/>
    <mergeCell ref="KJX6:KKM6"/>
    <mergeCell ref="KKN6:KLC6"/>
    <mergeCell ref="KLD6:KLS6"/>
    <mergeCell ref="KLT6:KMI6"/>
    <mergeCell ref="KEZ6:KFO6"/>
    <mergeCell ref="KFP6:KGE6"/>
    <mergeCell ref="KGF6:KGU6"/>
    <mergeCell ref="KGV6:KHK6"/>
    <mergeCell ref="KHL6:KIA6"/>
    <mergeCell ref="KIB6:KIQ6"/>
    <mergeCell ref="KBH6:KBW6"/>
    <mergeCell ref="KBX6:KCM6"/>
    <mergeCell ref="KCN6:KDC6"/>
    <mergeCell ref="KDD6:KDS6"/>
    <mergeCell ref="KDT6:KEI6"/>
    <mergeCell ref="KEJ6:KEY6"/>
    <mergeCell ref="KTT6:KUI6"/>
    <mergeCell ref="KUJ6:KUY6"/>
    <mergeCell ref="KUZ6:KVO6"/>
    <mergeCell ref="KVP6:KWE6"/>
    <mergeCell ref="KWF6:KWU6"/>
    <mergeCell ref="KWV6:KXK6"/>
    <mergeCell ref="KQB6:KQQ6"/>
    <mergeCell ref="KQR6:KRG6"/>
    <mergeCell ref="KRH6:KRW6"/>
    <mergeCell ref="KRX6:KSM6"/>
    <mergeCell ref="KSN6:KTC6"/>
    <mergeCell ref="KTD6:KTS6"/>
    <mergeCell ref="KMJ6:KMY6"/>
    <mergeCell ref="KMZ6:KNO6"/>
    <mergeCell ref="KNP6:KOE6"/>
    <mergeCell ref="KOF6:KOU6"/>
    <mergeCell ref="KOV6:KPK6"/>
    <mergeCell ref="KPL6:KQA6"/>
    <mergeCell ref="LEV6:LFK6"/>
    <mergeCell ref="LFL6:LGA6"/>
    <mergeCell ref="LGB6:LGQ6"/>
    <mergeCell ref="LGR6:LHG6"/>
    <mergeCell ref="LHH6:LHW6"/>
    <mergeCell ref="LHX6:LIM6"/>
    <mergeCell ref="LBD6:LBS6"/>
    <mergeCell ref="LBT6:LCI6"/>
    <mergeCell ref="LCJ6:LCY6"/>
    <mergeCell ref="LCZ6:LDO6"/>
    <mergeCell ref="LDP6:LEE6"/>
    <mergeCell ref="LEF6:LEU6"/>
    <mergeCell ref="KXL6:KYA6"/>
    <mergeCell ref="KYB6:KYQ6"/>
    <mergeCell ref="KYR6:KZG6"/>
    <mergeCell ref="KZH6:KZW6"/>
    <mergeCell ref="KZX6:LAM6"/>
    <mergeCell ref="LAN6:LBC6"/>
    <mergeCell ref="LPX6:LQM6"/>
    <mergeCell ref="LQN6:LRC6"/>
    <mergeCell ref="LRD6:LRS6"/>
    <mergeCell ref="LRT6:LSI6"/>
    <mergeCell ref="LSJ6:LSY6"/>
    <mergeCell ref="LSZ6:LTO6"/>
    <mergeCell ref="LMF6:LMU6"/>
    <mergeCell ref="LMV6:LNK6"/>
    <mergeCell ref="LNL6:LOA6"/>
    <mergeCell ref="LOB6:LOQ6"/>
    <mergeCell ref="LOR6:LPG6"/>
    <mergeCell ref="LPH6:LPW6"/>
    <mergeCell ref="LIN6:LJC6"/>
    <mergeCell ref="LJD6:LJS6"/>
    <mergeCell ref="LJT6:LKI6"/>
    <mergeCell ref="LKJ6:LKY6"/>
    <mergeCell ref="LKZ6:LLO6"/>
    <mergeCell ref="LLP6:LME6"/>
    <mergeCell ref="MAZ6:MBO6"/>
    <mergeCell ref="MBP6:MCE6"/>
    <mergeCell ref="MCF6:MCU6"/>
    <mergeCell ref="MCV6:MDK6"/>
    <mergeCell ref="MDL6:MEA6"/>
    <mergeCell ref="MEB6:MEQ6"/>
    <mergeCell ref="LXH6:LXW6"/>
    <mergeCell ref="LXX6:LYM6"/>
    <mergeCell ref="LYN6:LZC6"/>
    <mergeCell ref="LZD6:LZS6"/>
    <mergeCell ref="LZT6:MAI6"/>
    <mergeCell ref="MAJ6:MAY6"/>
    <mergeCell ref="LTP6:LUE6"/>
    <mergeCell ref="LUF6:LUU6"/>
    <mergeCell ref="LUV6:LVK6"/>
    <mergeCell ref="LVL6:LWA6"/>
    <mergeCell ref="LWB6:LWQ6"/>
    <mergeCell ref="LWR6:LXG6"/>
    <mergeCell ref="MMB6:MMQ6"/>
    <mergeCell ref="MMR6:MNG6"/>
    <mergeCell ref="MNH6:MNW6"/>
    <mergeCell ref="MNX6:MOM6"/>
    <mergeCell ref="MON6:MPC6"/>
    <mergeCell ref="MPD6:MPS6"/>
    <mergeCell ref="MIJ6:MIY6"/>
    <mergeCell ref="MIZ6:MJO6"/>
    <mergeCell ref="MJP6:MKE6"/>
    <mergeCell ref="MKF6:MKU6"/>
    <mergeCell ref="MKV6:MLK6"/>
    <mergeCell ref="MLL6:MMA6"/>
    <mergeCell ref="MER6:MFG6"/>
    <mergeCell ref="MFH6:MFW6"/>
    <mergeCell ref="MFX6:MGM6"/>
    <mergeCell ref="MGN6:MHC6"/>
    <mergeCell ref="MHD6:MHS6"/>
    <mergeCell ref="MHT6:MII6"/>
    <mergeCell ref="MXD6:MXS6"/>
    <mergeCell ref="MXT6:MYI6"/>
    <mergeCell ref="MYJ6:MYY6"/>
    <mergeCell ref="MYZ6:MZO6"/>
    <mergeCell ref="MZP6:NAE6"/>
    <mergeCell ref="NAF6:NAU6"/>
    <mergeCell ref="MTL6:MUA6"/>
    <mergeCell ref="MUB6:MUQ6"/>
    <mergeCell ref="MUR6:MVG6"/>
    <mergeCell ref="MVH6:MVW6"/>
    <mergeCell ref="MVX6:MWM6"/>
    <mergeCell ref="MWN6:MXC6"/>
    <mergeCell ref="MPT6:MQI6"/>
    <mergeCell ref="MQJ6:MQY6"/>
    <mergeCell ref="MQZ6:MRO6"/>
    <mergeCell ref="MRP6:MSE6"/>
    <mergeCell ref="MSF6:MSU6"/>
    <mergeCell ref="MSV6:MTK6"/>
    <mergeCell ref="NIF6:NIU6"/>
    <mergeCell ref="NIV6:NJK6"/>
    <mergeCell ref="NJL6:NKA6"/>
    <mergeCell ref="NKB6:NKQ6"/>
    <mergeCell ref="NKR6:NLG6"/>
    <mergeCell ref="NLH6:NLW6"/>
    <mergeCell ref="NEN6:NFC6"/>
    <mergeCell ref="NFD6:NFS6"/>
    <mergeCell ref="NFT6:NGI6"/>
    <mergeCell ref="NGJ6:NGY6"/>
    <mergeCell ref="NGZ6:NHO6"/>
    <mergeCell ref="NHP6:NIE6"/>
    <mergeCell ref="NAV6:NBK6"/>
    <mergeCell ref="NBL6:NCA6"/>
    <mergeCell ref="NCB6:NCQ6"/>
    <mergeCell ref="NCR6:NDG6"/>
    <mergeCell ref="NDH6:NDW6"/>
    <mergeCell ref="NDX6:NEM6"/>
    <mergeCell ref="NTH6:NTW6"/>
    <mergeCell ref="NTX6:NUM6"/>
    <mergeCell ref="NUN6:NVC6"/>
    <mergeCell ref="NVD6:NVS6"/>
    <mergeCell ref="NVT6:NWI6"/>
    <mergeCell ref="NWJ6:NWY6"/>
    <mergeCell ref="NPP6:NQE6"/>
    <mergeCell ref="NQF6:NQU6"/>
    <mergeCell ref="NQV6:NRK6"/>
    <mergeCell ref="NRL6:NSA6"/>
    <mergeCell ref="NSB6:NSQ6"/>
    <mergeCell ref="NSR6:NTG6"/>
    <mergeCell ref="NLX6:NMM6"/>
    <mergeCell ref="NMN6:NNC6"/>
    <mergeCell ref="NND6:NNS6"/>
    <mergeCell ref="NNT6:NOI6"/>
    <mergeCell ref="NOJ6:NOY6"/>
    <mergeCell ref="NOZ6:NPO6"/>
    <mergeCell ref="OEJ6:OEY6"/>
    <mergeCell ref="OEZ6:OFO6"/>
    <mergeCell ref="OFP6:OGE6"/>
    <mergeCell ref="OGF6:OGU6"/>
    <mergeCell ref="OGV6:OHK6"/>
    <mergeCell ref="OHL6:OIA6"/>
    <mergeCell ref="OAR6:OBG6"/>
    <mergeCell ref="OBH6:OBW6"/>
    <mergeCell ref="OBX6:OCM6"/>
    <mergeCell ref="OCN6:ODC6"/>
    <mergeCell ref="ODD6:ODS6"/>
    <mergeCell ref="ODT6:OEI6"/>
    <mergeCell ref="NWZ6:NXO6"/>
    <mergeCell ref="NXP6:NYE6"/>
    <mergeCell ref="NYF6:NYU6"/>
    <mergeCell ref="NYV6:NZK6"/>
    <mergeCell ref="NZL6:OAA6"/>
    <mergeCell ref="OAB6:OAQ6"/>
    <mergeCell ref="OPL6:OQA6"/>
    <mergeCell ref="OQB6:OQQ6"/>
    <mergeCell ref="OQR6:ORG6"/>
    <mergeCell ref="ORH6:ORW6"/>
    <mergeCell ref="ORX6:OSM6"/>
    <mergeCell ref="OSN6:OTC6"/>
    <mergeCell ref="OLT6:OMI6"/>
    <mergeCell ref="OMJ6:OMY6"/>
    <mergeCell ref="OMZ6:ONO6"/>
    <mergeCell ref="ONP6:OOE6"/>
    <mergeCell ref="OOF6:OOU6"/>
    <mergeCell ref="OOV6:OPK6"/>
    <mergeCell ref="OIB6:OIQ6"/>
    <mergeCell ref="OIR6:OJG6"/>
    <mergeCell ref="OJH6:OJW6"/>
    <mergeCell ref="OJX6:OKM6"/>
    <mergeCell ref="OKN6:OLC6"/>
    <mergeCell ref="OLD6:OLS6"/>
    <mergeCell ref="PAN6:PBC6"/>
    <mergeCell ref="PBD6:PBS6"/>
    <mergeCell ref="PBT6:PCI6"/>
    <mergeCell ref="PCJ6:PCY6"/>
    <mergeCell ref="PCZ6:PDO6"/>
    <mergeCell ref="PDP6:PEE6"/>
    <mergeCell ref="OWV6:OXK6"/>
    <mergeCell ref="OXL6:OYA6"/>
    <mergeCell ref="OYB6:OYQ6"/>
    <mergeCell ref="OYR6:OZG6"/>
    <mergeCell ref="OZH6:OZW6"/>
    <mergeCell ref="OZX6:PAM6"/>
    <mergeCell ref="OTD6:OTS6"/>
    <mergeCell ref="OTT6:OUI6"/>
    <mergeCell ref="OUJ6:OUY6"/>
    <mergeCell ref="OUZ6:OVO6"/>
    <mergeCell ref="OVP6:OWE6"/>
    <mergeCell ref="OWF6:OWU6"/>
    <mergeCell ref="PLP6:PME6"/>
    <mergeCell ref="PMF6:PMU6"/>
    <mergeCell ref="PMV6:PNK6"/>
    <mergeCell ref="PNL6:POA6"/>
    <mergeCell ref="POB6:POQ6"/>
    <mergeCell ref="POR6:PPG6"/>
    <mergeCell ref="PHX6:PIM6"/>
    <mergeCell ref="PIN6:PJC6"/>
    <mergeCell ref="PJD6:PJS6"/>
    <mergeCell ref="PJT6:PKI6"/>
    <mergeCell ref="PKJ6:PKY6"/>
    <mergeCell ref="PKZ6:PLO6"/>
    <mergeCell ref="PEF6:PEU6"/>
    <mergeCell ref="PEV6:PFK6"/>
    <mergeCell ref="PFL6:PGA6"/>
    <mergeCell ref="PGB6:PGQ6"/>
    <mergeCell ref="PGR6:PHG6"/>
    <mergeCell ref="PHH6:PHW6"/>
    <mergeCell ref="PWR6:PXG6"/>
    <mergeCell ref="PXH6:PXW6"/>
    <mergeCell ref="PXX6:PYM6"/>
    <mergeCell ref="PYN6:PZC6"/>
    <mergeCell ref="PZD6:PZS6"/>
    <mergeCell ref="PZT6:QAI6"/>
    <mergeCell ref="PSZ6:PTO6"/>
    <mergeCell ref="PTP6:PUE6"/>
    <mergeCell ref="PUF6:PUU6"/>
    <mergeCell ref="PUV6:PVK6"/>
    <mergeCell ref="PVL6:PWA6"/>
    <mergeCell ref="PWB6:PWQ6"/>
    <mergeCell ref="PPH6:PPW6"/>
    <mergeCell ref="PPX6:PQM6"/>
    <mergeCell ref="PQN6:PRC6"/>
    <mergeCell ref="PRD6:PRS6"/>
    <mergeCell ref="PRT6:PSI6"/>
    <mergeCell ref="PSJ6:PSY6"/>
    <mergeCell ref="QHT6:QII6"/>
    <mergeCell ref="QIJ6:QIY6"/>
    <mergeCell ref="QIZ6:QJO6"/>
    <mergeCell ref="QJP6:QKE6"/>
    <mergeCell ref="QKF6:QKU6"/>
    <mergeCell ref="QKV6:QLK6"/>
    <mergeCell ref="QEB6:QEQ6"/>
    <mergeCell ref="QER6:QFG6"/>
    <mergeCell ref="QFH6:QFW6"/>
    <mergeCell ref="QFX6:QGM6"/>
    <mergeCell ref="QGN6:QHC6"/>
    <mergeCell ref="QHD6:QHS6"/>
    <mergeCell ref="QAJ6:QAY6"/>
    <mergeCell ref="QAZ6:QBO6"/>
    <mergeCell ref="QBP6:QCE6"/>
    <mergeCell ref="QCF6:QCU6"/>
    <mergeCell ref="QCV6:QDK6"/>
    <mergeCell ref="QDL6:QEA6"/>
    <mergeCell ref="QSV6:QTK6"/>
    <mergeCell ref="QTL6:QUA6"/>
    <mergeCell ref="QUB6:QUQ6"/>
    <mergeCell ref="QUR6:QVG6"/>
    <mergeCell ref="QVH6:QVW6"/>
    <mergeCell ref="QVX6:QWM6"/>
    <mergeCell ref="QPD6:QPS6"/>
    <mergeCell ref="QPT6:QQI6"/>
    <mergeCell ref="QQJ6:QQY6"/>
    <mergeCell ref="QQZ6:QRO6"/>
    <mergeCell ref="QRP6:QSE6"/>
    <mergeCell ref="QSF6:QSU6"/>
    <mergeCell ref="QLL6:QMA6"/>
    <mergeCell ref="QMB6:QMQ6"/>
    <mergeCell ref="QMR6:QNG6"/>
    <mergeCell ref="QNH6:QNW6"/>
    <mergeCell ref="QNX6:QOM6"/>
    <mergeCell ref="QON6:QPC6"/>
    <mergeCell ref="RDX6:REM6"/>
    <mergeCell ref="REN6:RFC6"/>
    <mergeCell ref="RFD6:RFS6"/>
    <mergeCell ref="RFT6:RGI6"/>
    <mergeCell ref="RGJ6:RGY6"/>
    <mergeCell ref="RGZ6:RHO6"/>
    <mergeCell ref="RAF6:RAU6"/>
    <mergeCell ref="RAV6:RBK6"/>
    <mergeCell ref="RBL6:RCA6"/>
    <mergeCell ref="RCB6:RCQ6"/>
    <mergeCell ref="RCR6:RDG6"/>
    <mergeCell ref="RDH6:RDW6"/>
    <mergeCell ref="QWN6:QXC6"/>
    <mergeCell ref="QXD6:QXS6"/>
    <mergeCell ref="QXT6:QYI6"/>
    <mergeCell ref="QYJ6:QYY6"/>
    <mergeCell ref="QYZ6:QZO6"/>
    <mergeCell ref="QZP6:RAE6"/>
    <mergeCell ref="ROZ6:RPO6"/>
    <mergeCell ref="RPP6:RQE6"/>
    <mergeCell ref="RQF6:RQU6"/>
    <mergeCell ref="RQV6:RRK6"/>
    <mergeCell ref="RRL6:RSA6"/>
    <mergeCell ref="RSB6:RSQ6"/>
    <mergeCell ref="RLH6:RLW6"/>
    <mergeCell ref="RLX6:RMM6"/>
    <mergeCell ref="RMN6:RNC6"/>
    <mergeCell ref="RND6:RNS6"/>
    <mergeCell ref="RNT6:ROI6"/>
    <mergeCell ref="ROJ6:ROY6"/>
    <mergeCell ref="RHP6:RIE6"/>
    <mergeCell ref="RIF6:RIU6"/>
    <mergeCell ref="RIV6:RJK6"/>
    <mergeCell ref="RJL6:RKA6"/>
    <mergeCell ref="RKB6:RKQ6"/>
    <mergeCell ref="RKR6:RLG6"/>
    <mergeCell ref="SAB6:SAQ6"/>
    <mergeCell ref="SAR6:SBG6"/>
    <mergeCell ref="SBH6:SBW6"/>
    <mergeCell ref="SBX6:SCM6"/>
    <mergeCell ref="SCN6:SDC6"/>
    <mergeCell ref="SDD6:SDS6"/>
    <mergeCell ref="RWJ6:RWY6"/>
    <mergeCell ref="RWZ6:RXO6"/>
    <mergeCell ref="RXP6:RYE6"/>
    <mergeCell ref="RYF6:RYU6"/>
    <mergeCell ref="RYV6:RZK6"/>
    <mergeCell ref="RZL6:SAA6"/>
    <mergeCell ref="RSR6:RTG6"/>
    <mergeCell ref="RTH6:RTW6"/>
    <mergeCell ref="RTX6:RUM6"/>
    <mergeCell ref="RUN6:RVC6"/>
    <mergeCell ref="RVD6:RVS6"/>
    <mergeCell ref="RVT6:RWI6"/>
    <mergeCell ref="SLD6:SLS6"/>
    <mergeCell ref="SLT6:SMI6"/>
    <mergeCell ref="SMJ6:SMY6"/>
    <mergeCell ref="SMZ6:SNO6"/>
    <mergeCell ref="SNP6:SOE6"/>
    <mergeCell ref="SOF6:SOU6"/>
    <mergeCell ref="SHL6:SIA6"/>
    <mergeCell ref="SIB6:SIQ6"/>
    <mergeCell ref="SIR6:SJG6"/>
    <mergeCell ref="SJH6:SJW6"/>
    <mergeCell ref="SJX6:SKM6"/>
    <mergeCell ref="SKN6:SLC6"/>
    <mergeCell ref="SDT6:SEI6"/>
    <mergeCell ref="SEJ6:SEY6"/>
    <mergeCell ref="SEZ6:SFO6"/>
    <mergeCell ref="SFP6:SGE6"/>
    <mergeCell ref="SGF6:SGU6"/>
    <mergeCell ref="SGV6:SHK6"/>
    <mergeCell ref="SWF6:SWU6"/>
    <mergeCell ref="SWV6:SXK6"/>
    <mergeCell ref="SXL6:SYA6"/>
    <mergeCell ref="SYB6:SYQ6"/>
    <mergeCell ref="SYR6:SZG6"/>
    <mergeCell ref="SZH6:SZW6"/>
    <mergeCell ref="SSN6:STC6"/>
    <mergeCell ref="STD6:STS6"/>
    <mergeCell ref="STT6:SUI6"/>
    <mergeCell ref="SUJ6:SUY6"/>
    <mergeCell ref="SUZ6:SVO6"/>
    <mergeCell ref="SVP6:SWE6"/>
    <mergeCell ref="SOV6:SPK6"/>
    <mergeCell ref="SPL6:SQA6"/>
    <mergeCell ref="SQB6:SQQ6"/>
    <mergeCell ref="SQR6:SRG6"/>
    <mergeCell ref="SRH6:SRW6"/>
    <mergeCell ref="SRX6:SSM6"/>
    <mergeCell ref="THH6:THW6"/>
    <mergeCell ref="THX6:TIM6"/>
    <mergeCell ref="TIN6:TJC6"/>
    <mergeCell ref="TJD6:TJS6"/>
    <mergeCell ref="TJT6:TKI6"/>
    <mergeCell ref="TKJ6:TKY6"/>
    <mergeCell ref="TDP6:TEE6"/>
    <mergeCell ref="TEF6:TEU6"/>
    <mergeCell ref="TEV6:TFK6"/>
    <mergeCell ref="TFL6:TGA6"/>
    <mergeCell ref="TGB6:TGQ6"/>
    <mergeCell ref="TGR6:THG6"/>
    <mergeCell ref="SZX6:TAM6"/>
    <mergeCell ref="TAN6:TBC6"/>
    <mergeCell ref="TBD6:TBS6"/>
    <mergeCell ref="TBT6:TCI6"/>
    <mergeCell ref="TCJ6:TCY6"/>
    <mergeCell ref="TCZ6:TDO6"/>
    <mergeCell ref="TSJ6:TSY6"/>
    <mergeCell ref="TSZ6:TTO6"/>
    <mergeCell ref="TTP6:TUE6"/>
    <mergeCell ref="TUF6:TUU6"/>
    <mergeCell ref="TUV6:TVK6"/>
    <mergeCell ref="TVL6:TWA6"/>
    <mergeCell ref="TOR6:TPG6"/>
    <mergeCell ref="TPH6:TPW6"/>
    <mergeCell ref="TPX6:TQM6"/>
    <mergeCell ref="TQN6:TRC6"/>
    <mergeCell ref="TRD6:TRS6"/>
    <mergeCell ref="TRT6:TSI6"/>
    <mergeCell ref="TKZ6:TLO6"/>
    <mergeCell ref="TLP6:TME6"/>
    <mergeCell ref="TMF6:TMU6"/>
    <mergeCell ref="TMV6:TNK6"/>
    <mergeCell ref="TNL6:TOA6"/>
    <mergeCell ref="TOB6:TOQ6"/>
    <mergeCell ref="UDL6:UEA6"/>
    <mergeCell ref="UEB6:UEQ6"/>
    <mergeCell ref="UER6:UFG6"/>
    <mergeCell ref="UFH6:UFW6"/>
    <mergeCell ref="UFX6:UGM6"/>
    <mergeCell ref="UGN6:UHC6"/>
    <mergeCell ref="TZT6:UAI6"/>
    <mergeCell ref="UAJ6:UAY6"/>
    <mergeCell ref="UAZ6:UBO6"/>
    <mergeCell ref="UBP6:UCE6"/>
    <mergeCell ref="UCF6:UCU6"/>
    <mergeCell ref="UCV6:UDK6"/>
    <mergeCell ref="TWB6:TWQ6"/>
    <mergeCell ref="TWR6:TXG6"/>
    <mergeCell ref="TXH6:TXW6"/>
    <mergeCell ref="TXX6:TYM6"/>
    <mergeCell ref="TYN6:TZC6"/>
    <mergeCell ref="TZD6:TZS6"/>
    <mergeCell ref="UON6:UPC6"/>
    <mergeCell ref="UPD6:UPS6"/>
    <mergeCell ref="UPT6:UQI6"/>
    <mergeCell ref="UQJ6:UQY6"/>
    <mergeCell ref="UQZ6:URO6"/>
    <mergeCell ref="URP6:USE6"/>
    <mergeCell ref="UKV6:ULK6"/>
    <mergeCell ref="ULL6:UMA6"/>
    <mergeCell ref="UMB6:UMQ6"/>
    <mergeCell ref="UMR6:UNG6"/>
    <mergeCell ref="UNH6:UNW6"/>
    <mergeCell ref="UNX6:UOM6"/>
    <mergeCell ref="UHD6:UHS6"/>
    <mergeCell ref="UHT6:UII6"/>
    <mergeCell ref="UIJ6:UIY6"/>
    <mergeCell ref="UIZ6:UJO6"/>
    <mergeCell ref="UJP6:UKE6"/>
    <mergeCell ref="UKF6:UKU6"/>
    <mergeCell ref="UZP6:VAE6"/>
    <mergeCell ref="VAF6:VAU6"/>
    <mergeCell ref="VAV6:VBK6"/>
    <mergeCell ref="VBL6:VCA6"/>
    <mergeCell ref="VCB6:VCQ6"/>
    <mergeCell ref="VCR6:VDG6"/>
    <mergeCell ref="UVX6:UWM6"/>
    <mergeCell ref="UWN6:UXC6"/>
    <mergeCell ref="UXD6:UXS6"/>
    <mergeCell ref="UXT6:UYI6"/>
    <mergeCell ref="UYJ6:UYY6"/>
    <mergeCell ref="UYZ6:UZO6"/>
    <mergeCell ref="USF6:USU6"/>
    <mergeCell ref="USV6:UTK6"/>
    <mergeCell ref="UTL6:UUA6"/>
    <mergeCell ref="UUB6:UUQ6"/>
    <mergeCell ref="UUR6:UVG6"/>
    <mergeCell ref="UVH6:UVW6"/>
    <mergeCell ref="VKR6:VLG6"/>
    <mergeCell ref="VLH6:VLW6"/>
    <mergeCell ref="VLX6:VMM6"/>
    <mergeCell ref="VMN6:VNC6"/>
    <mergeCell ref="VND6:VNS6"/>
    <mergeCell ref="VNT6:VOI6"/>
    <mergeCell ref="VGZ6:VHO6"/>
    <mergeCell ref="VHP6:VIE6"/>
    <mergeCell ref="VIF6:VIU6"/>
    <mergeCell ref="VIV6:VJK6"/>
    <mergeCell ref="VJL6:VKA6"/>
    <mergeCell ref="VKB6:VKQ6"/>
    <mergeCell ref="VDH6:VDW6"/>
    <mergeCell ref="VDX6:VEM6"/>
    <mergeCell ref="VEN6:VFC6"/>
    <mergeCell ref="VFD6:VFS6"/>
    <mergeCell ref="VFT6:VGI6"/>
    <mergeCell ref="VGJ6:VGY6"/>
    <mergeCell ref="VVT6:VWI6"/>
    <mergeCell ref="VWJ6:VWY6"/>
    <mergeCell ref="VWZ6:VXO6"/>
    <mergeCell ref="VXP6:VYE6"/>
    <mergeCell ref="VYF6:VYU6"/>
    <mergeCell ref="VYV6:VZK6"/>
    <mergeCell ref="VSB6:VSQ6"/>
    <mergeCell ref="VSR6:VTG6"/>
    <mergeCell ref="VTH6:VTW6"/>
    <mergeCell ref="VTX6:VUM6"/>
    <mergeCell ref="VUN6:VVC6"/>
    <mergeCell ref="VVD6:VVS6"/>
    <mergeCell ref="VOJ6:VOY6"/>
    <mergeCell ref="VOZ6:VPO6"/>
    <mergeCell ref="VPP6:VQE6"/>
    <mergeCell ref="VQF6:VQU6"/>
    <mergeCell ref="VQV6:VRK6"/>
    <mergeCell ref="VRL6:VSA6"/>
    <mergeCell ref="WGV6:WHK6"/>
    <mergeCell ref="WHL6:WIA6"/>
    <mergeCell ref="WIB6:WIQ6"/>
    <mergeCell ref="WIR6:WJG6"/>
    <mergeCell ref="WJH6:WJW6"/>
    <mergeCell ref="WJX6:WKM6"/>
    <mergeCell ref="WDD6:WDS6"/>
    <mergeCell ref="WDT6:WEI6"/>
    <mergeCell ref="WEJ6:WEY6"/>
    <mergeCell ref="WEZ6:WFO6"/>
    <mergeCell ref="WFP6:WGE6"/>
    <mergeCell ref="WGF6:WGU6"/>
    <mergeCell ref="VZL6:WAA6"/>
    <mergeCell ref="WAB6:WAQ6"/>
    <mergeCell ref="WAR6:WBG6"/>
    <mergeCell ref="WBH6:WBW6"/>
    <mergeCell ref="WBX6:WCM6"/>
    <mergeCell ref="WCN6:WDC6"/>
    <mergeCell ref="WZH6:WZW6"/>
    <mergeCell ref="WZX6:XAM6"/>
    <mergeCell ref="XAN6:XBC6"/>
    <mergeCell ref="XBD6:XBS6"/>
    <mergeCell ref="XBT6:XCI6"/>
    <mergeCell ref="A7:A9"/>
    <mergeCell ref="O7:O9"/>
    <mergeCell ref="P7:P9"/>
    <mergeCell ref="WVP6:WWE6"/>
    <mergeCell ref="WWF6:WWU6"/>
    <mergeCell ref="WWV6:WXK6"/>
    <mergeCell ref="WXL6:WYA6"/>
    <mergeCell ref="WYB6:WYQ6"/>
    <mergeCell ref="WYR6:WZG6"/>
    <mergeCell ref="WRX6:WSM6"/>
    <mergeCell ref="WSN6:WTC6"/>
    <mergeCell ref="WTD6:WTS6"/>
    <mergeCell ref="WTT6:WUI6"/>
    <mergeCell ref="WUJ6:WUY6"/>
    <mergeCell ref="WUZ6:WVO6"/>
    <mergeCell ref="WOF6:WOU6"/>
    <mergeCell ref="WOV6:WPK6"/>
    <mergeCell ref="WPL6:WQA6"/>
    <mergeCell ref="WQB6:WQQ6"/>
    <mergeCell ref="WQR6:WRG6"/>
    <mergeCell ref="WRH6:WRW6"/>
    <mergeCell ref="WKN6:WLC6"/>
    <mergeCell ref="WLD6:WLS6"/>
    <mergeCell ref="WLT6:WMI6"/>
    <mergeCell ref="WMJ6:WMY6"/>
    <mergeCell ref="WMZ6:WNO6"/>
    <mergeCell ref="WNP6:WOE6"/>
    <mergeCell ref="A26:E26"/>
    <mergeCell ref="A27:E27"/>
    <mergeCell ref="A29:L29"/>
    <mergeCell ref="A20:E20"/>
    <mergeCell ref="A21:Q21"/>
    <mergeCell ref="A22:A23"/>
    <mergeCell ref="O22:O23"/>
    <mergeCell ref="P22:P23"/>
    <mergeCell ref="A24:A25"/>
    <mergeCell ref="O24:O25"/>
    <mergeCell ref="P24:P25"/>
    <mergeCell ref="A10:A12"/>
    <mergeCell ref="O10:O12"/>
    <mergeCell ref="P10:P12"/>
    <mergeCell ref="A13:A19"/>
    <mergeCell ref="O13:O19"/>
    <mergeCell ref="P13:P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F1005"/>
  <sheetViews>
    <sheetView topLeftCell="B80" zoomScale="60" zoomScaleNormal="60" workbookViewId="0">
      <selection activeCell="M89" sqref="M89"/>
    </sheetView>
  </sheetViews>
  <sheetFormatPr defaultColWidth="9.140625" defaultRowHeight="15.75"/>
  <cols>
    <col min="1" max="1" width="21.140625" style="710" customWidth="1"/>
    <col min="2" max="2" width="59.42578125" style="710" customWidth="1"/>
    <col min="3" max="3" width="22.85546875" style="710" customWidth="1"/>
    <col min="4" max="4" width="13.140625" style="710" customWidth="1"/>
    <col min="5" max="5" width="8.42578125" style="710" customWidth="1"/>
    <col min="6" max="6" width="20.140625" style="710" customWidth="1"/>
    <col min="7" max="7" width="12.42578125" style="710" customWidth="1"/>
    <col min="8" max="8" width="15" style="624" customWidth="1"/>
    <col min="9" max="9" width="9.42578125" style="710" bestFit="1" customWidth="1"/>
    <col min="10" max="10" width="13.7109375" style="710" customWidth="1"/>
    <col min="11" max="11" width="18.42578125" style="710" customWidth="1"/>
    <col min="12" max="12" width="17.5703125" style="710" customWidth="1"/>
    <col min="13" max="13" width="35.85546875" style="710" customWidth="1"/>
    <col min="14" max="14" width="20.140625" style="765" customWidth="1"/>
    <col min="15" max="15" width="38.42578125" style="710" customWidth="1"/>
    <col min="16" max="16" width="22.42578125" style="765" customWidth="1"/>
    <col min="17" max="16384" width="9.140625" style="710"/>
  </cols>
  <sheetData>
    <row r="1" spans="1:110" s="523" customFormat="1" ht="18.75">
      <c r="A1" s="1333" t="s">
        <v>1173</v>
      </c>
      <c r="B1" s="1334"/>
      <c r="C1" s="1334"/>
      <c r="D1" s="1334"/>
      <c r="E1" s="1334"/>
      <c r="F1" s="1334"/>
      <c r="G1" s="1334"/>
      <c r="H1" s="1334"/>
      <c r="I1" s="1334"/>
      <c r="J1" s="1334"/>
      <c r="K1" s="1334"/>
      <c r="L1" s="1334"/>
      <c r="M1" s="1334"/>
      <c r="N1" s="1334"/>
      <c r="O1" s="1334"/>
      <c r="P1" s="1334"/>
      <c r="Q1" s="700"/>
      <c r="R1" s="700"/>
      <c r="S1" s="700"/>
      <c r="T1" s="700"/>
      <c r="U1" s="700"/>
      <c r="V1" s="700"/>
      <c r="W1" s="700"/>
      <c r="X1" s="700"/>
      <c r="Y1" s="700"/>
      <c r="Z1" s="700"/>
      <c r="CI1" s="522"/>
      <c r="CJ1" s="522"/>
      <c r="CK1" s="522"/>
      <c r="CL1" s="522"/>
      <c r="CM1" s="522"/>
      <c r="CN1" s="522"/>
      <c r="CO1" s="522"/>
      <c r="CP1" s="522"/>
      <c r="CQ1" s="522"/>
      <c r="CR1" s="522"/>
      <c r="CS1" s="522"/>
      <c r="CT1" s="522"/>
      <c r="CU1" s="522"/>
      <c r="CV1" s="522"/>
      <c r="CW1" s="522"/>
      <c r="CX1" s="522"/>
      <c r="CY1" s="522"/>
      <c r="CZ1" s="522"/>
      <c r="DA1" s="522"/>
      <c r="DB1" s="522"/>
      <c r="DC1" s="522"/>
      <c r="DD1" s="522"/>
      <c r="DE1" s="522"/>
      <c r="DF1" s="522"/>
    </row>
    <row r="2" spans="1:110" s="523" customFormat="1" ht="19.5" thickBot="1">
      <c r="A2" s="1335"/>
      <c r="B2" s="1336"/>
      <c r="C2" s="1336"/>
      <c r="D2" s="1336"/>
      <c r="E2" s="1336"/>
      <c r="F2" s="1336"/>
      <c r="G2" s="1336"/>
      <c r="H2" s="1336"/>
      <c r="I2" s="1336"/>
      <c r="J2" s="1336"/>
      <c r="K2" s="1336"/>
      <c r="L2" s="1336"/>
      <c r="M2" s="1336"/>
      <c r="N2" s="1336"/>
      <c r="O2" s="1336"/>
      <c r="P2" s="1336"/>
      <c r="Q2" s="700"/>
      <c r="R2" s="700"/>
      <c r="S2" s="700"/>
      <c r="T2" s="700"/>
      <c r="U2" s="700"/>
      <c r="V2" s="700"/>
      <c r="W2" s="700"/>
      <c r="X2" s="700"/>
      <c r="Y2" s="700"/>
      <c r="Z2" s="700"/>
      <c r="CI2" s="522"/>
      <c r="CJ2" s="522"/>
      <c r="CK2" s="522"/>
      <c r="CL2" s="522"/>
      <c r="CM2" s="522"/>
      <c r="CN2" s="522"/>
      <c r="CO2" s="522"/>
      <c r="CP2" s="522"/>
      <c r="CQ2" s="522"/>
      <c r="CR2" s="522"/>
      <c r="CS2" s="522"/>
      <c r="CT2" s="522"/>
      <c r="CU2" s="522"/>
      <c r="CV2" s="522"/>
      <c r="CW2" s="522"/>
      <c r="CX2" s="522"/>
      <c r="CY2" s="522"/>
      <c r="CZ2" s="522"/>
      <c r="DA2" s="522"/>
      <c r="DB2" s="522"/>
      <c r="DC2" s="522"/>
      <c r="DD2" s="522"/>
      <c r="DE2" s="522"/>
      <c r="DF2" s="522"/>
    </row>
    <row r="3" spans="1:110" s="701" customFormat="1">
      <c r="A3" s="1462" t="s">
        <v>675</v>
      </c>
      <c r="B3" s="1464" t="s">
        <v>81</v>
      </c>
      <c r="C3" s="1466" t="s">
        <v>82</v>
      </c>
      <c r="D3" s="1466" t="s">
        <v>83</v>
      </c>
      <c r="E3" s="1466" t="s">
        <v>84</v>
      </c>
      <c r="F3" s="1466" t="s">
        <v>408</v>
      </c>
      <c r="G3" s="1469" t="s">
        <v>409</v>
      </c>
      <c r="H3" s="1470"/>
      <c r="I3" s="1471"/>
      <c r="J3" s="1471"/>
      <c r="K3" s="1471"/>
      <c r="L3" s="1472"/>
      <c r="M3" s="1464" t="s">
        <v>669</v>
      </c>
      <c r="N3" s="1464" t="s">
        <v>670</v>
      </c>
      <c r="O3" s="1464" t="s">
        <v>411</v>
      </c>
      <c r="P3" s="1473" t="s">
        <v>414</v>
      </c>
    </row>
    <row r="4" spans="1:110" s="5" customFormat="1" ht="150">
      <c r="A4" s="1463"/>
      <c r="B4" s="1465"/>
      <c r="C4" s="1467"/>
      <c r="D4" s="1468"/>
      <c r="E4" s="1468"/>
      <c r="F4" s="1468"/>
      <c r="G4" s="702" t="s">
        <v>410</v>
      </c>
      <c r="H4" s="8" t="s">
        <v>87</v>
      </c>
      <c r="I4" s="8" t="s">
        <v>88</v>
      </c>
      <c r="J4" s="8" t="s">
        <v>89</v>
      </c>
      <c r="K4" s="8" t="s">
        <v>90</v>
      </c>
      <c r="L4" s="8" t="s">
        <v>91</v>
      </c>
      <c r="M4" s="1465"/>
      <c r="N4" s="1465"/>
      <c r="O4" s="1465"/>
      <c r="P4" s="1474"/>
      <c r="Q4" s="701"/>
      <c r="R4" s="701"/>
      <c r="S4" s="700"/>
      <c r="T4" s="700"/>
      <c r="U4" s="700"/>
      <c r="V4" s="700"/>
      <c r="W4" s="700"/>
      <c r="X4" s="700"/>
      <c r="Y4" s="700"/>
      <c r="Z4" s="700"/>
      <c r="AA4" s="700"/>
      <c r="AB4" s="700"/>
      <c r="AC4" s="700"/>
      <c r="AD4" s="700"/>
    </row>
    <row r="5" spans="1:110" s="703" customFormat="1" ht="35.1" customHeight="1">
      <c r="A5" s="1459" t="s">
        <v>1174</v>
      </c>
      <c r="B5" s="1460"/>
      <c r="C5" s="1460"/>
      <c r="D5" s="1460"/>
      <c r="E5" s="1460"/>
      <c r="F5" s="1460"/>
      <c r="G5" s="1460"/>
      <c r="H5" s="1460"/>
      <c r="I5" s="1460"/>
      <c r="J5" s="1460"/>
      <c r="K5" s="1460"/>
      <c r="L5" s="1460"/>
      <c r="M5" s="1460"/>
      <c r="N5" s="1460"/>
      <c r="O5" s="1460"/>
      <c r="P5" s="1461"/>
    </row>
    <row r="6" spans="1:110" s="703" customFormat="1" ht="35.1" customHeight="1" thickBot="1">
      <c r="A6" s="1459" t="s">
        <v>1175</v>
      </c>
      <c r="B6" s="1460"/>
      <c r="C6" s="1460"/>
      <c r="D6" s="1460"/>
      <c r="E6" s="1460"/>
      <c r="F6" s="1460"/>
      <c r="G6" s="1460"/>
      <c r="H6" s="1460"/>
      <c r="I6" s="1460"/>
      <c r="J6" s="1460"/>
      <c r="K6" s="1460"/>
      <c r="L6" s="1460"/>
      <c r="M6" s="1460"/>
      <c r="N6" s="1460"/>
      <c r="O6" s="1460"/>
      <c r="P6" s="1461"/>
    </row>
    <row r="7" spans="1:110" ht="165.6" customHeight="1">
      <c r="A7" s="1444" t="s">
        <v>1176</v>
      </c>
      <c r="B7" s="704" t="s">
        <v>1177</v>
      </c>
      <c r="C7" s="705" t="s">
        <v>1178</v>
      </c>
      <c r="D7" s="706">
        <v>2025</v>
      </c>
      <c r="E7" s="706">
        <v>2025</v>
      </c>
      <c r="F7" s="707" t="s">
        <v>705</v>
      </c>
      <c r="G7" s="706"/>
      <c r="H7" s="706"/>
      <c r="I7" s="706"/>
      <c r="J7" s="706"/>
      <c r="K7" s="706"/>
      <c r="L7" s="707"/>
      <c r="M7" s="708" t="s">
        <v>1179</v>
      </c>
      <c r="N7" s="709" t="s">
        <v>15</v>
      </c>
      <c r="O7" s="1361" t="s">
        <v>1180</v>
      </c>
      <c r="P7" s="1458" t="s">
        <v>1181</v>
      </c>
    </row>
    <row r="8" spans="1:110" ht="165">
      <c r="A8" s="1448"/>
      <c r="B8" s="704" t="s">
        <v>1182</v>
      </c>
      <c r="C8" s="705" t="s">
        <v>1183</v>
      </c>
      <c r="D8" s="706">
        <v>2025</v>
      </c>
      <c r="E8" s="706">
        <v>2027</v>
      </c>
      <c r="F8" s="711">
        <v>55000</v>
      </c>
      <c r="G8" s="712">
        <v>35000</v>
      </c>
      <c r="H8" s="712">
        <v>20000</v>
      </c>
      <c r="I8" s="712"/>
      <c r="J8" s="706">
        <f>(G8+H8+I8)*(20/100)</f>
        <v>11000</v>
      </c>
      <c r="K8" s="706"/>
      <c r="L8" s="713"/>
      <c r="M8" s="708" t="s">
        <v>1184</v>
      </c>
      <c r="N8" s="709" t="s">
        <v>1185</v>
      </c>
      <c r="O8" s="1405"/>
      <c r="P8" s="1449"/>
    </row>
    <row r="9" spans="1:110" ht="90">
      <c r="A9" s="1448"/>
      <c r="B9" s="704" t="s">
        <v>1186</v>
      </c>
      <c r="C9" s="705" t="s">
        <v>1187</v>
      </c>
      <c r="D9" s="706">
        <v>2026</v>
      </c>
      <c r="E9" s="706">
        <v>2028</v>
      </c>
      <c r="F9" s="714">
        <f t="shared" ref="F9:F10" si="0">G9+H9+I9+K9+L9</f>
        <v>75000</v>
      </c>
      <c r="G9" s="715"/>
      <c r="H9" s="715">
        <v>75000</v>
      </c>
      <c r="I9" s="712"/>
      <c r="J9" s="706"/>
      <c r="K9" s="706"/>
      <c r="L9" s="707"/>
      <c r="M9" s="708" t="s">
        <v>1188</v>
      </c>
      <c r="N9" s="709" t="s">
        <v>1189</v>
      </c>
      <c r="O9" s="1405"/>
      <c r="P9" s="1449"/>
    </row>
    <row r="10" spans="1:110" ht="165">
      <c r="A10" s="1448"/>
      <c r="B10" s="704" t="s">
        <v>1190</v>
      </c>
      <c r="C10" s="705" t="s">
        <v>1191</v>
      </c>
      <c r="D10" s="706">
        <v>2025</v>
      </c>
      <c r="E10" s="706">
        <v>2028</v>
      </c>
      <c r="F10" s="714">
        <f t="shared" si="0"/>
        <v>50000</v>
      </c>
      <c r="G10" s="715"/>
      <c r="H10" s="715">
        <v>50000</v>
      </c>
      <c r="I10" s="712"/>
      <c r="J10" s="716">
        <f>H10*(20/100)</f>
        <v>10000</v>
      </c>
      <c r="K10" s="706"/>
      <c r="L10" s="713"/>
      <c r="M10" s="717" t="s">
        <v>1192</v>
      </c>
      <c r="N10" s="718" t="s">
        <v>15</v>
      </c>
      <c r="O10" s="1405"/>
      <c r="P10" s="1449"/>
    </row>
    <row r="11" spans="1:110" ht="171" customHeight="1">
      <c r="A11" s="1448"/>
      <c r="B11" s="704" t="s">
        <v>1193</v>
      </c>
      <c r="C11" s="705" t="s">
        <v>1194</v>
      </c>
      <c r="D11" s="706">
        <v>2025</v>
      </c>
      <c r="E11" s="706">
        <v>2029</v>
      </c>
      <c r="F11" s="714">
        <v>200000</v>
      </c>
      <c r="G11" s="715"/>
      <c r="H11" s="715">
        <v>200000</v>
      </c>
      <c r="I11" s="712"/>
      <c r="J11" s="716">
        <f>H11*(20/100)</f>
        <v>40000</v>
      </c>
      <c r="K11" s="706"/>
      <c r="L11" s="713"/>
      <c r="M11" s="708" t="s">
        <v>1195</v>
      </c>
      <c r="N11" s="709" t="s">
        <v>1196</v>
      </c>
      <c r="O11" s="1405"/>
      <c r="P11" s="1449"/>
    </row>
    <row r="12" spans="1:110" ht="114.75" customHeight="1">
      <c r="A12" s="1448"/>
      <c r="B12" s="704" t="s">
        <v>1197</v>
      </c>
      <c r="C12" s="705" t="s">
        <v>1198</v>
      </c>
      <c r="D12" s="706">
        <v>2025</v>
      </c>
      <c r="E12" s="706">
        <v>2027</v>
      </c>
      <c r="F12" s="719">
        <v>30000</v>
      </c>
      <c r="G12" s="712"/>
      <c r="H12" s="712"/>
      <c r="I12" s="712"/>
      <c r="J12" s="706"/>
      <c r="K12" s="706">
        <v>30000</v>
      </c>
      <c r="L12" s="707"/>
      <c r="M12" s="720" t="s">
        <v>1199</v>
      </c>
      <c r="N12" s="718" t="s">
        <v>1200</v>
      </c>
      <c r="O12" s="1405"/>
      <c r="P12" s="1449"/>
    </row>
    <row r="13" spans="1:110" ht="99" customHeight="1">
      <c r="A13" s="1448"/>
      <c r="B13" s="704" t="s">
        <v>1201</v>
      </c>
      <c r="C13" s="705" t="s">
        <v>1202</v>
      </c>
      <c r="D13" s="706">
        <v>2025</v>
      </c>
      <c r="E13" s="706">
        <v>2027</v>
      </c>
      <c r="F13" s="707">
        <v>30000</v>
      </c>
      <c r="G13" s="706"/>
      <c r="H13" s="706">
        <v>30000</v>
      </c>
      <c r="I13" s="706"/>
      <c r="J13" s="706">
        <f>H13*(20/100)</f>
        <v>6000</v>
      </c>
      <c r="K13" s="706"/>
      <c r="L13" s="707"/>
      <c r="M13" s="708" t="s">
        <v>1203</v>
      </c>
      <c r="N13" s="709" t="s">
        <v>1204</v>
      </c>
      <c r="O13" s="1405"/>
      <c r="P13" s="1449"/>
    </row>
    <row r="14" spans="1:110" ht="106.5" thickBot="1">
      <c r="A14" s="1445"/>
      <c r="B14" s="704" t="s">
        <v>1205</v>
      </c>
      <c r="C14" s="705" t="s">
        <v>1206</v>
      </c>
      <c r="D14" s="706">
        <v>2026</v>
      </c>
      <c r="E14" s="706">
        <v>2028</v>
      </c>
      <c r="F14" s="707" t="s">
        <v>705</v>
      </c>
      <c r="G14" s="706"/>
      <c r="H14" s="706"/>
      <c r="I14" s="706"/>
      <c r="J14" s="706"/>
      <c r="K14" s="706"/>
      <c r="L14" s="707"/>
      <c r="M14" s="708" t="s">
        <v>1207</v>
      </c>
      <c r="N14" s="709" t="s">
        <v>15</v>
      </c>
      <c r="O14" s="1432"/>
      <c r="P14" s="1449"/>
    </row>
    <row r="15" spans="1:110" ht="105.75" customHeight="1">
      <c r="A15" s="1444" t="s">
        <v>1208</v>
      </c>
      <c r="B15" s="704" t="s">
        <v>1209</v>
      </c>
      <c r="C15" s="705" t="s">
        <v>1210</v>
      </c>
      <c r="D15" s="706">
        <v>2025</v>
      </c>
      <c r="E15" s="706">
        <v>2026</v>
      </c>
      <c r="F15" s="707" t="s">
        <v>705</v>
      </c>
      <c r="G15" s="706"/>
      <c r="H15" s="706"/>
      <c r="I15" s="706"/>
      <c r="J15" s="706"/>
      <c r="K15" s="706"/>
      <c r="L15" s="707"/>
      <c r="M15" s="708" t="s">
        <v>1211</v>
      </c>
      <c r="N15" s="709" t="s">
        <v>15</v>
      </c>
      <c r="O15" s="1361" t="s">
        <v>1212</v>
      </c>
      <c r="P15" s="1449" t="s">
        <v>1213</v>
      </c>
    </row>
    <row r="16" spans="1:110" ht="106.5" customHeight="1">
      <c r="A16" s="1448"/>
      <c r="B16" s="704" t="s">
        <v>1214</v>
      </c>
      <c r="C16" s="705" t="s">
        <v>1210</v>
      </c>
      <c r="D16" s="706">
        <v>2025</v>
      </c>
      <c r="E16" s="706">
        <v>2025</v>
      </c>
      <c r="F16" s="707" t="s">
        <v>705</v>
      </c>
      <c r="G16" s="706" t="s">
        <v>1215</v>
      </c>
      <c r="H16" s="706"/>
      <c r="I16" s="706"/>
      <c r="J16" s="706"/>
      <c r="K16" s="706"/>
      <c r="L16" s="707"/>
      <c r="M16" s="708" t="s">
        <v>1216</v>
      </c>
      <c r="N16" s="709" t="s">
        <v>1217</v>
      </c>
      <c r="O16" s="1430"/>
      <c r="P16" s="1449"/>
    </row>
    <row r="17" spans="1:88" ht="116.25" customHeight="1" thickBot="1">
      <c r="A17" s="1445"/>
      <c r="B17" s="704" t="s">
        <v>1218</v>
      </c>
      <c r="C17" s="705" t="s">
        <v>1210</v>
      </c>
      <c r="D17" s="706">
        <v>2025</v>
      </c>
      <c r="E17" s="706">
        <v>2027</v>
      </c>
      <c r="F17" s="707">
        <v>150000</v>
      </c>
      <c r="G17" s="706"/>
      <c r="H17" s="706">
        <v>150000</v>
      </c>
      <c r="I17" s="706"/>
      <c r="J17" s="706">
        <f>H17*(20/100)</f>
        <v>30000</v>
      </c>
      <c r="K17" s="706"/>
      <c r="L17" s="707"/>
      <c r="M17" s="708" t="s">
        <v>1219</v>
      </c>
      <c r="N17" s="709" t="s">
        <v>1220</v>
      </c>
      <c r="O17" s="1362"/>
      <c r="P17" s="1449"/>
    </row>
    <row r="18" spans="1:88" s="624" customFormat="1" ht="114.75" customHeight="1">
      <c r="A18" s="1450" t="s">
        <v>1221</v>
      </c>
      <c r="B18" s="721" t="s">
        <v>1222</v>
      </c>
      <c r="C18" s="722" t="s">
        <v>1223</v>
      </c>
      <c r="D18" s="723">
        <v>2025</v>
      </c>
      <c r="E18" s="723">
        <v>2025</v>
      </c>
      <c r="F18" s="724">
        <v>20000</v>
      </c>
      <c r="G18" s="724"/>
      <c r="H18" s="706"/>
      <c r="I18" s="724"/>
      <c r="J18" s="724"/>
      <c r="K18" s="724"/>
      <c r="L18" s="724">
        <v>20000</v>
      </c>
      <c r="M18" s="708" t="s">
        <v>1224</v>
      </c>
      <c r="N18" s="709" t="s">
        <v>15</v>
      </c>
      <c r="O18" s="1451" t="s">
        <v>1225</v>
      </c>
      <c r="P18" s="1454" t="s">
        <v>1226</v>
      </c>
      <c r="Q18" s="725"/>
      <c r="R18" s="725"/>
      <c r="S18" s="725"/>
      <c r="T18" s="725"/>
      <c r="U18" s="725"/>
      <c r="V18" s="725"/>
      <c r="W18" s="725"/>
      <c r="X18" s="725"/>
      <c r="Y18" s="725"/>
    </row>
    <row r="19" spans="1:88" s="624" customFormat="1" ht="79.5" customHeight="1">
      <c r="A19" s="1450"/>
      <c r="B19" s="722" t="s">
        <v>1227</v>
      </c>
      <c r="C19" s="722" t="s">
        <v>1228</v>
      </c>
      <c r="D19" s="723">
        <v>2025</v>
      </c>
      <c r="E19" s="723">
        <v>2026</v>
      </c>
      <c r="F19" s="724" t="s">
        <v>705</v>
      </c>
      <c r="G19" s="724"/>
      <c r="H19" s="706"/>
      <c r="I19" s="724"/>
      <c r="J19" s="724"/>
      <c r="K19" s="724"/>
      <c r="L19" s="724"/>
      <c r="M19" s="708" t="s">
        <v>1229</v>
      </c>
      <c r="N19" s="709" t="s">
        <v>15</v>
      </c>
      <c r="O19" s="1452"/>
      <c r="P19" s="1454"/>
      <c r="Q19" s="725"/>
      <c r="R19" s="725"/>
      <c r="S19" s="725"/>
      <c r="T19" s="725"/>
      <c r="U19" s="725"/>
      <c r="V19" s="725"/>
      <c r="W19" s="725"/>
      <c r="X19" s="725"/>
      <c r="Y19" s="725"/>
    </row>
    <row r="20" spans="1:88" s="624" customFormat="1" ht="81.75" customHeight="1">
      <c r="A20" s="1450"/>
      <c r="B20" s="722" t="s">
        <v>1230</v>
      </c>
      <c r="C20" s="722" t="s">
        <v>1231</v>
      </c>
      <c r="D20" s="723">
        <v>2026</v>
      </c>
      <c r="E20" s="723">
        <v>2027</v>
      </c>
      <c r="F20" s="724" t="s">
        <v>705</v>
      </c>
      <c r="G20" s="724"/>
      <c r="H20" s="706"/>
      <c r="I20" s="724"/>
      <c r="J20" s="724"/>
      <c r="K20" s="724"/>
      <c r="L20" s="724"/>
      <c r="M20" s="708" t="s">
        <v>1232</v>
      </c>
      <c r="N20" s="709" t="s">
        <v>1233</v>
      </c>
      <c r="O20" s="1452"/>
      <c r="P20" s="1454"/>
      <c r="Q20" s="725"/>
      <c r="R20" s="725"/>
      <c r="S20" s="725"/>
      <c r="T20" s="725"/>
      <c r="U20" s="725"/>
      <c r="V20" s="725"/>
      <c r="W20" s="725"/>
      <c r="X20" s="725"/>
      <c r="Y20" s="725"/>
    </row>
    <row r="21" spans="1:88" s="624" customFormat="1" ht="210" customHeight="1">
      <c r="A21" s="1450"/>
      <c r="B21" s="722" t="s">
        <v>1234</v>
      </c>
      <c r="C21" s="722" t="s">
        <v>1235</v>
      </c>
      <c r="D21" s="723">
        <v>2026</v>
      </c>
      <c r="E21" s="723">
        <v>2028</v>
      </c>
      <c r="F21" s="724" t="s">
        <v>705</v>
      </c>
      <c r="G21" s="724"/>
      <c r="H21" s="706"/>
      <c r="I21" s="724"/>
      <c r="J21" s="724"/>
      <c r="K21" s="724"/>
      <c r="L21" s="724"/>
      <c r="M21" s="708" t="s">
        <v>1236</v>
      </c>
      <c r="N21" s="709" t="s">
        <v>1237</v>
      </c>
      <c r="O21" s="1453"/>
      <c r="P21" s="1455"/>
      <c r="Q21" s="725"/>
      <c r="R21" s="725"/>
      <c r="S21" s="725"/>
      <c r="T21" s="725"/>
      <c r="U21" s="725"/>
      <c r="V21" s="725"/>
      <c r="W21" s="725"/>
      <c r="X21" s="725"/>
      <c r="Y21" s="725"/>
    </row>
    <row r="22" spans="1:88" s="732" customFormat="1" ht="36" customHeight="1">
      <c r="A22" s="1456" t="s">
        <v>1238</v>
      </c>
      <c r="B22" s="1457"/>
      <c r="C22" s="726"/>
      <c r="D22" s="727"/>
      <c r="E22" s="727"/>
      <c r="F22" s="728">
        <f>SUM(F7:F21)</f>
        <v>610000</v>
      </c>
      <c r="G22" s="728">
        <f t="shared" ref="G22:L22" si="1">SUM(G7:G21)</f>
        <v>35000</v>
      </c>
      <c r="H22" s="728">
        <f t="shared" si="1"/>
        <v>525000</v>
      </c>
      <c r="I22" s="728">
        <f t="shared" si="1"/>
        <v>0</v>
      </c>
      <c r="J22" s="729">
        <f>J17+J13+J11+J10+J8</f>
        <v>97000</v>
      </c>
      <c r="K22" s="728">
        <f t="shared" si="1"/>
        <v>30000</v>
      </c>
      <c r="L22" s="728">
        <f t="shared" si="1"/>
        <v>20000</v>
      </c>
      <c r="M22" s="726"/>
      <c r="N22" s="730"/>
      <c r="O22" s="726"/>
      <c r="P22" s="731"/>
      <c r="Q22" s="629"/>
      <c r="R22" s="629"/>
      <c r="S22" s="629"/>
      <c r="T22" s="629"/>
      <c r="U22" s="629"/>
      <c r="V22" s="629"/>
      <c r="W22" s="629"/>
      <c r="X22" s="629"/>
      <c r="Y22" s="629"/>
      <c r="Z22" s="624"/>
      <c r="AA22" s="624"/>
      <c r="AB22" s="624"/>
      <c r="AC22" s="624"/>
      <c r="AD22" s="624"/>
      <c r="AE22" s="624"/>
      <c r="AF22" s="624"/>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624"/>
      <c r="BW22" s="624"/>
      <c r="BX22" s="624"/>
      <c r="BY22" s="624"/>
      <c r="BZ22" s="624"/>
      <c r="CA22" s="624"/>
      <c r="CB22" s="624"/>
      <c r="CC22" s="624"/>
      <c r="CD22" s="624"/>
      <c r="CE22" s="624"/>
      <c r="CF22" s="624"/>
      <c r="CG22" s="624"/>
      <c r="CH22" s="624"/>
      <c r="CI22" s="624"/>
      <c r="CJ22" s="624"/>
    </row>
    <row r="23" spans="1:88" s="703" customFormat="1" ht="36" customHeight="1" thickBot="1">
      <c r="A23" s="1438" t="s">
        <v>1239</v>
      </c>
      <c r="B23" s="1439"/>
      <c r="C23" s="1439"/>
      <c r="D23" s="1439"/>
      <c r="E23" s="1439"/>
      <c r="F23" s="1439"/>
      <c r="G23" s="1439"/>
      <c r="H23" s="1439"/>
      <c r="I23" s="1439"/>
      <c r="J23" s="1439"/>
      <c r="K23" s="1439"/>
      <c r="L23" s="1439"/>
      <c r="M23" s="1439"/>
      <c r="N23" s="1439"/>
      <c r="O23" s="1439"/>
      <c r="P23" s="1440"/>
    </row>
    <row r="24" spans="1:88" ht="136.5" customHeight="1">
      <c r="A24" s="1401" t="s">
        <v>1240</v>
      </c>
      <c r="B24" s="704" t="s">
        <v>1241</v>
      </c>
      <c r="C24" s="705" t="s">
        <v>1242</v>
      </c>
      <c r="D24" s="706">
        <v>2025</v>
      </c>
      <c r="E24" s="706">
        <v>2026</v>
      </c>
      <c r="F24" s="707" t="s">
        <v>705</v>
      </c>
      <c r="G24" s="706"/>
      <c r="H24" s="733"/>
      <c r="I24" s="706"/>
      <c r="J24" s="706"/>
      <c r="K24" s="706"/>
      <c r="L24" s="707"/>
      <c r="M24" s="708" t="s">
        <v>1243</v>
      </c>
      <c r="N24" s="709" t="s">
        <v>15</v>
      </c>
      <c r="O24" s="1360" t="s">
        <v>1244</v>
      </c>
      <c r="P24" s="1458" t="s">
        <v>1245</v>
      </c>
    </row>
    <row r="25" spans="1:88" ht="120" customHeight="1">
      <c r="A25" s="1402"/>
      <c r="B25" s="704" t="s">
        <v>1246</v>
      </c>
      <c r="C25" s="705" t="s">
        <v>1247</v>
      </c>
      <c r="D25" s="706">
        <v>2027</v>
      </c>
      <c r="E25" s="706">
        <v>2029</v>
      </c>
      <c r="F25" s="707" t="s">
        <v>705</v>
      </c>
      <c r="G25" s="706"/>
      <c r="H25" s="733"/>
      <c r="I25" s="706"/>
      <c r="J25" s="706"/>
      <c r="K25" s="706"/>
      <c r="L25" s="707"/>
      <c r="M25" s="734" t="s">
        <v>1248</v>
      </c>
      <c r="N25" s="705" t="s">
        <v>15</v>
      </c>
      <c r="O25" s="1360"/>
      <c r="P25" s="1449"/>
    </row>
    <row r="26" spans="1:88" ht="114.75" thickBot="1">
      <c r="A26" s="1403"/>
      <c r="B26" s="704" t="s">
        <v>1249</v>
      </c>
      <c r="C26" s="705" t="s">
        <v>1250</v>
      </c>
      <c r="D26" s="706">
        <v>2025</v>
      </c>
      <c r="E26" s="706">
        <v>2026</v>
      </c>
      <c r="F26" s="707" t="s">
        <v>705</v>
      </c>
      <c r="G26" s="706"/>
      <c r="H26" s="733"/>
      <c r="I26" s="706"/>
      <c r="J26" s="706"/>
      <c r="K26" s="706"/>
      <c r="L26" s="707"/>
      <c r="M26" s="708" t="s">
        <v>1251</v>
      </c>
      <c r="N26" s="709" t="s">
        <v>15</v>
      </c>
      <c r="O26" s="1360"/>
      <c r="P26" s="1449"/>
    </row>
    <row r="27" spans="1:88" ht="148.5" customHeight="1">
      <c r="A27" s="1444" t="s">
        <v>1252</v>
      </c>
      <c r="B27" s="704" t="s">
        <v>1253</v>
      </c>
      <c r="C27" s="705" t="s">
        <v>1254</v>
      </c>
      <c r="D27" s="706">
        <v>2025</v>
      </c>
      <c r="E27" s="706">
        <v>2027</v>
      </c>
      <c r="F27" s="707">
        <v>50000</v>
      </c>
      <c r="G27" s="706"/>
      <c r="H27" s="733">
        <v>50000</v>
      </c>
      <c r="I27" s="706"/>
      <c r="J27" s="716">
        <f>H27*(20/100)</f>
        <v>10000</v>
      </c>
      <c r="K27" s="706"/>
      <c r="L27" s="707"/>
      <c r="M27" s="708" t="s">
        <v>1255</v>
      </c>
      <c r="N27" s="709" t="s">
        <v>1256</v>
      </c>
      <c r="O27" s="1360" t="s">
        <v>1257</v>
      </c>
      <c r="P27" s="1446">
        <v>0.2</v>
      </c>
    </row>
    <row r="28" spans="1:88" ht="100.5" thickBot="1">
      <c r="A28" s="1445"/>
      <c r="B28" s="704" t="s">
        <v>1258</v>
      </c>
      <c r="C28" s="705" t="s">
        <v>1259</v>
      </c>
      <c r="D28" s="706">
        <v>2025</v>
      </c>
      <c r="E28" s="706">
        <v>2026</v>
      </c>
      <c r="F28" s="707" t="s">
        <v>705</v>
      </c>
      <c r="G28" s="706"/>
      <c r="H28" s="733"/>
      <c r="I28" s="706"/>
      <c r="J28" s="706"/>
      <c r="K28" s="706"/>
      <c r="L28" s="707"/>
      <c r="M28" s="708" t="s">
        <v>1260</v>
      </c>
      <c r="N28" s="709" t="s">
        <v>1261</v>
      </c>
      <c r="O28" s="1360"/>
      <c r="P28" s="1447"/>
    </row>
    <row r="29" spans="1:88" s="732" customFormat="1">
      <c r="A29" s="735"/>
      <c r="B29" s="736" t="s">
        <v>1262</v>
      </c>
      <c r="C29" s="737"/>
      <c r="D29" s="738"/>
      <c r="E29" s="738"/>
      <c r="F29" s="739">
        <f>SUM(F24:F28)</f>
        <v>50000</v>
      </c>
      <c r="G29" s="739">
        <f t="shared" ref="G29:L29" si="2">SUM(G24:G28)</f>
        <v>0</v>
      </c>
      <c r="H29" s="739">
        <f t="shared" si="2"/>
        <v>50000</v>
      </c>
      <c r="I29" s="739">
        <f t="shared" si="2"/>
        <v>0</v>
      </c>
      <c r="J29" s="739">
        <f>J27</f>
        <v>10000</v>
      </c>
      <c r="K29" s="739">
        <f t="shared" si="2"/>
        <v>0</v>
      </c>
      <c r="L29" s="739">
        <f t="shared" si="2"/>
        <v>0</v>
      </c>
      <c r="M29" s="738"/>
      <c r="N29" s="740"/>
      <c r="O29" s="740"/>
      <c r="P29" s="741"/>
      <c r="Q29" s="629"/>
      <c r="R29" s="629"/>
      <c r="S29" s="629"/>
      <c r="T29" s="629"/>
      <c r="U29" s="629"/>
      <c r="V29" s="629"/>
      <c r="W29" s="629"/>
      <c r="X29" s="629"/>
      <c r="Y29" s="629"/>
      <c r="Z29" s="624"/>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24"/>
      <c r="AY29" s="624"/>
      <c r="AZ29" s="624"/>
      <c r="BA29" s="624"/>
      <c r="BB29" s="624"/>
      <c r="BC29" s="624"/>
      <c r="BD29" s="624"/>
      <c r="BE29" s="624"/>
      <c r="BF29" s="624"/>
      <c r="BG29" s="624"/>
      <c r="BH29" s="624"/>
      <c r="BI29" s="624"/>
      <c r="BJ29" s="624"/>
      <c r="BK29" s="624"/>
      <c r="BL29" s="624"/>
      <c r="BM29" s="624"/>
      <c r="BN29" s="624"/>
      <c r="BO29" s="624"/>
      <c r="BP29" s="624"/>
      <c r="BQ29" s="624"/>
      <c r="BR29" s="624"/>
      <c r="BS29" s="624"/>
      <c r="BT29" s="624"/>
      <c r="BU29" s="624"/>
      <c r="BV29" s="624"/>
      <c r="BW29" s="624"/>
      <c r="BX29" s="624"/>
      <c r="BY29" s="624"/>
      <c r="BZ29" s="624"/>
      <c r="CA29" s="624"/>
      <c r="CB29" s="624"/>
      <c r="CC29" s="624"/>
      <c r="CD29" s="624"/>
      <c r="CE29" s="624"/>
      <c r="CF29" s="624"/>
      <c r="CG29" s="624"/>
      <c r="CH29" s="624"/>
    </row>
    <row r="30" spans="1:88" s="703" customFormat="1" ht="29.25" customHeight="1" thickBot="1">
      <c r="A30" s="1438" t="s">
        <v>1263</v>
      </c>
      <c r="B30" s="1439"/>
      <c r="C30" s="1439"/>
      <c r="D30" s="1439"/>
      <c r="E30" s="1439"/>
      <c r="F30" s="1439"/>
      <c r="G30" s="1439"/>
      <c r="H30" s="1439"/>
      <c r="I30" s="1439"/>
      <c r="J30" s="1439"/>
      <c r="K30" s="1439"/>
      <c r="L30" s="1439"/>
      <c r="M30" s="1439"/>
      <c r="N30" s="1439"/>
      <c r="O30" s="1439"/>
      <c r="P30" s="1440"/>
    </row>
    <row r="31" spans="1:88" ht="129.75" customHeight="1">
      <c r="A31" s="1401" t="s">
        <v>1264</v>
      </c>
      <c r="B31" s="742" t="s">
        <v>1265</v>
      </c>
      <c r="C31" s="705" t="s">
        <v>1266</v>
      </c>
      <c r="D31" s="706">
        <v>2025</v>
      </c>
      <c r="E31" s="706">
        <v>2025</v>
      </c>
      <c r="F31" s="707">
        <v>80000</v>
      </c>
      <c r="G31" s="706"/>
      <c r="H31" s="733"/>
      <c r="I31" s="706"/>
      <c r="J31" s="706"/>
      <c r="K31" s="706"/>
      <c r="L31" s="707">
        <v>80000</v>
      </c>
      <c r="M31" s="708" t="s">
        <v>1267</v>
      </c>
      <c r="N31" s="743" t="s">
        <v>15</v>
      </c>
      <c r="O31" s="1361" t="s">
        <v>1268</v>
      </c>
      <c r="P31" s="1414">
        <v>0.8</v>
      </c>
    </row>
    <row r="32" spans="1:88" ht="126.75" customHeight="1">
      <c r="A32" s="1402"/>
      <c r="B32" s="742" t="s">
        <v>1269</v>
      </c>
      <c r="C32" s="705" t="s">
        <v>1266</v>
      </c>
      <c r="D32" s="706">
        <v>2025</v>
      </c>
      <c r="E32" s="706">
        <v>2026</v>
      </c>
      <c r="F32" s="707" t="s">
        <v>705</v>
      </c>
      <c r="G32" s="706"/>
      <c r="H32" s="733"/>
      <c r="I32" s="706"/>
      <c r="J32" s="706"/>
      <c r="K32" s="706"/>
      <c r="L32" s="707"/>
      <c r="M32" s="708" t="s">
        <v>1270</v>
      </c>
      <c r="N32" s="709" t="s">
        <v>1271</v>
      </c>
      <c r="O32" s="1405"/>
      <c r="P32" s="1415"/>
    </row>
    <row r="33" spans="1:16" ht="216.75" customHeight="1">
      <c r="A33" s="1402"/>
      <c r="B33" s="742" t="s">
        <v>1272</v>
      </c>
      <c r="C33" s="705" t="s">
        <v>1273</v>
      </c>
      <c r="D33" s="706">
        <v>2025</v>
      </c>
      <c r="E33" s="706">
        <v>2026</v>
      </c>
      <c r="F33" s="707" t="s">
        <v>705</v>
      </c>
      <c r="G33" s="706"/>
      <c r="H33" s="744"/>
      <c r="I33" s="706"/>
      <c r="J33" s="706"/>
      <c r="K33" s="706"/>
      <c r="L33" s="707"/>
      <c r="M33" s="708" t="s">
        <v>1274</v>
      </c>
      <c r="N33" s="709" t="s">
        <v>1275</v>
      </c>
      <c r="O33" s="1405"/>
      <c r="P33" s="1415"/>
    </row>
    <row r="34" spans="1:16" ht="71.25">
      <c r="A34" s="1402"/>
      <c r="B34" s="742" t="s">
        <v>1276</v>
      </c>
      <c r="C34" s="705" t="s">
        <v>1277</v>
      </c>
      <c r="D34" s="706">
        <v>2025</v>
      </c>
      <c r="E34" s="706">
        <v>2026</v>
      </c>
      <c r="F34" s="707">
        <v>200000</v>
      </c>
      <c r="G34" s="706"/>
      <c r="H34" s="733">
        <v>200000</v>
      </c>
      <c r="I34" s="706"/>
      <c r="J34" s="716">
        <f>H34*(20/100)</f>
        <v>40000</v>
      </c>
      <c r="K34" s="706"/>
      <c r="L34" s="707"/>
      <c r="M34" s="708" t="s">
        <v>1278</v>
      </c>
      <c r="N34" s="709" t="s">
        <v>15</v>
      </c>
      <c r="O34" s="1405"/>
      <c r="P34" s="1415"/>
    </row>
    <row r="35" spans="1:16" ht="57">
      <c r="A35" s="1402"/>
      <c r="B35" s="742" t="s">
        <v>1279</v>
      </c>
      <c r="C35" s="705" t="s">
        <v>1280</v>
      </c>
      <c r="D35" s="706">
        <v>2027</v>
      </c>
      <c r="E35" s="706">
        <v>2030</v>
      </c>
      <c r="F35" s="707">
        <v>200000</v>
      </c>
      <c r="G35" s="706"/>
      <c r="H35" s="733"/>
      <c r="I35" s="706"/>
      <c r="J35" s="706"/>
      <c r="K35" s="706"/>
      <c r="L35" s="707">
        <v>200000</v>
      </c>
      <c r="M35" s="708" t="s">
        <v>1281</v>
      </c>
      <c r="N35" s="709" t="s">
        <v>1282</v>
      </c>
      <c r="O35" s="1405"/>
      <c r="P35" s="1415"/>
    </row>
    <row r="36" spans="1:16" ht="71.25">
      <c r="A36" s="1402"/>
      <c r="B36" s="742" t="s">
        <v>1283</v>
      </c>
      <c r="C36" s="705" t="s">
        <v>1277</v>
      </c>
      <c r="D36" s="706">
        <v>2025</v>
      </c>
      <c r="E36" s="706">
        <v>2026</v>
      </c>
      <c r="F36" s="707" t="s">
        <v>705</v>
      </c>
      <c r="G36" s="706"/>
      <c r="H36" s="733"/>
      <c r="I36" s="706"/>
      <c r="J36" s="706"/>
      <c r="K36" s="706"/>
      <c r="L36" s="707"/>
      <c r="M36" s="708" t="s">
        <v>1284</v>
      </c>
      <c r="N36" s="709" t="s">
        <v>1285</v>
      </c>
      <c r="O36" s="1405"/>
      <c r="P36" s="1415"/>
    </row>
    <row r="37" spans="1:16" ht="200.25" thickBot="1">
      <c r="A37" s="1403"/>
      <c r="B37" s="742" t="s">
        <v>1286</v>
      </c>
      <c r="C37" s="705" t="s">
        <v>1287</v>
      </c>
      <c r="D37" s="706">
        <v>2025</v>
      </c>
      <c r="E37" s="706">
        <v>2025</v>
      </c>
      <c r="F37" s="707">
        <v>80000</v>
      </c>
      <c r="G37" s="706"/>
      <c r="H37" s="733"/>
      <c r="I37" s="706"/>
      <c r="J37" s="706"/>
      <c r="K37" s="706"/>
      <c r="L37" s="707">
        <v>80000</v>
      </c>
      <c r="M37" s="708" t="s">
        <v>1288</v>
      </c>
      <c r="N37" s="709" t="s">
        <v>15</v>
      </c>
      <c r="O37" s="1432"/>
      <c r="P37" s="1441"/>
    </row>
    <row r="38" spans="1:16" ht="60.75">
      <c r="A38" s="1401" t="s">
        <v>1289</v>
      </c>
      <c r="B38" s="742" t="s">
        <v>1290</v>
      </c>
      <c r="C38" s="705" t="s">
        <v>1291</v>
      </c>
      <c r="D38" s="706">
        <v>2025</v>
      </c>
      <c r="E38" s="706">
        <v>2027</v>
      </c>
      <c r="F38" s="707">
        <v>500000</v>
      </c>
      <c r="G38" s="706"/>
      <c r="H38" s="707">
        <v>500000</v>
      </c>
      <c r="I38" s="706"/>
      <c r="J38" s="706">
        <f>H38*(20/100)</f>
        <v>100000</v>
      </c>
      <c r="K38" s="706"/>
      <c r="L38" s="707"/>
      <c r="M38" s="734" t="s">
        <v>1292</v>
      </c>
      <c r="N38" s="705" t="s">
        <v>1293</v>
      </c>
      <c r="O38" s="1361" t="s">
        <v>1294</v>
      </c>
      <c r="P38" s="1442">
        <v>0.3</v>
      </c>
    </row>
    <row r="39" spans="1:16" ht="101.25" customHeight="1">
      <c r="A39" s="1402"/>
      <c r="B39" s="742" t="s">
        <v>1295</v>
      </c>
      <c r="C39" s="705" t="s">
        <v>1296</v>
      </c>
      <c r="D39" s="706">
        <v>2025</v>
      </c>
      <c r="E39" s="706">
        <v>2025</v>
      </c>
      <c r="F39" s="707" t="s">
        <v>705</v>
      </c>
      <c r="G39" s="706"/>
      <c r="H39" s="733"/>
      <c r="I39" s="706"/>
      <c r="J39" s="706"/>
      <c r="K39" s="706"/>
      <c r="L39" s="707"/>
      <c r="M39" s="745" t="s">
        <v>1297</v>
      </c>
      <c r="N39" s="709" t="s">
        <v>15</v>
      </c>
      <c r="O39" s="1430"/>
      <c r="P39" s="1443"/>
    </row>
    <row r="40" spans="1:16" ht="76.5">
      <c r="A40" s="1402"/>
      <c r="B40" s="742" t="s">
        <v>1298</v>
      </c>
      <c r="C40" s="705" t="s">
        <v>1299</v>
      </c>
      <c r="D40" s="706">
        <v>2025</v>
      </c>
      <c r="E40" s="706">
        <v>2025</v>
      </c>
      <c r="F40" s="707" t="s">
        <v>705</v>
      </c>
      <c r="G40" s="706"/>
      <c r="H40" s="733"/>
      <c r="I40" s="706"/>
      <c r="J40" s="706"/>
      <c r="K40" s="706"/>
      <c r="L40" s="707"/>
      <c r="M40" s="745" t="s">
        <v>1300</v>
      </c>
      <c r="N40" s="709" t="s">
        <v>705</v>
      </c>
      <c r="O40" s="1430"/>
      <c r="P40" s="1443"/>
    </row>
    <row r="41" spans="1:16" ht="60.75">
      <c r="A41" s="1402"/>
      <c r="B41" s="742" t="s">
        <v>1301</v>
      </c>
      <c r="C41" s="705" t="s">
        <v>1302</v>
      </c>
      <c r="D41" s="706">
        <v>2025</v>
      </c>
      <c r="E41" s="706">
        <v>2027</v>
      </c>
      <c r="F41" s="707" t="s">
        <v>705</v>
      </c>
      <c r="G41" s="706"/>
      <c r="H41" s="733"/>
      <c r="I41" s="706"/>
      <c r="J41" s="706"/>
      <c r="K41" s="706"/>
      <c r="L41" s="707"/>
      <c r="M41" s="745" t="s">
        <v>1303</v>
      </c>
      <c r="N41" s="709" t="s">
        <v>1304</v>
      </c>
      <c r="O41" s="1430"/>
      <c r="P41" s="1443"/>
    </row>
    <row r="42" spans="1:16" ht="86.25" thickBot="1">
      <c r="A42" s="1403"/>
      <c r="B42" s="742" t="s">
        <v>1305</v>
      </c>
      <c r="C42" s="705" t="s">
        <v>1306</v>
      </c>
      <c r="D42" s="706">
        <v>2025</v>
      </c>
      <c r="E42" s="706">
        <v>2027</v>
      </c>
      <c r="F42" s="707">
        <v>150000</v>
      </c>
      <c r="G42" s="706"/>
      <c r="H42" s="733">
        <v>150000</v>
      </c>
      <c r="I42" s="706"/>
      <c r="J42" s="716">
        <f>H42*(20/100)</f>
        <v>30000</v>
      </c>
      <c r="K42" s="706"/>
      <c r="L42" s="707"/>
      <c r="M42" s="745" t="s">
        <v>1307</v>
      </c>
      <c r="N42" s="709" t="s">
        <v>1308</v>
      </c>
      <c r="O42" s="1362"/>
      <c r="P42" s="1443"/>
    </row>
    <row r="43" spans="1:16" ht="99.75">
      <c r="A43" s="1401" t="s">
        <v>1309</v>
      </c>
      <c r="B43" s="742" t="s">
        <v>1310</v>
      </c>
      <c r="C43" s="705" t="s">
        <v>1311</v>
      </c>
      <c r="D43" s="706">
        <v>2025</v>
      </c>
      <c r="E43" s="706">
        <v>2027</v>
      </c>
      <c r="F43" s="746">
        <v>80000</v>
      </c>
      <c r="G43" s="706"/>
      <c r="H43" s="746">
        <v>80000</v>
      </c>
      <c r="I43" s="706"/>
      <c r="J43" s="712">
        <f>H43*(20/100)</f>
        <v>16000</v>
      </c>
      <c r="K43" s="706"/>
      <c r="L43" s="707"/>
      <c r="M43" s="745" t="s">
        <v>1312</v>
      </c>
      <c r="N43" s="709" t="s">
        <v>15</v>
      </c>
      <c r="O43" s="1361" t="s">
        <v>1313</v>
      </c>
      <c r="P43" s="1433">
        <v>0.4</v>
      </c>
    </row>
    <row r="44" spans="1:16" ht="71.25">
      <c r="A44" s="1402"/>
      <c r="B44" s="742" t="s">
        <v>1314</v>
      </c>
      <c r="C44" s="705" t="s">
        <v>1315</v>
      </c>
      <c r="D44" s="706">
        <v>2025</v>
      </c>
      <c r="E44" s="706">
        <v>2025</v>
      </c>
      <c r="F44" s="746">
        <v>10000</v>
      </c>
      <c r="G44" s="706"/>
      <c r="H44" s="733"/>
      <c r="I44" s="706"/>
      <c r="J44" s="706"/>
      <c r="K44" s="706"/>
      <c r="L44" s="707">
        <v>10000</v>
      </c>
      <c r="M44" s="747" t="s">
        <v>1316</v>
      </c>
      <c r="N44" s="709" t="s">
        <v>15</v>
      </c>
      <c r="O44" s="1405"/>
      <c r="P44" s="1434"/>
    </row>
    <row r="45" spans="1:16" ht="45">
      <c r="A45" s="1402"/>
      <c r="B45" s="742" t="s">
        <v>1317</v>
      </c>
      <c r="C45" s="705" t="s">
        <v>1311</v>
      </c>
      <c r="D45" s="706">
        <v>2025</v>
      </c>
      <c r="E45" s="706">
        <v>2027</v>
      </c>
      <c r="F45" s="748" t="s">
        <v>746</v>
      </c>
      <c r="G45" s="706"/>
      <c r="H45" s="733"/>
      <c r="I45" s="706"/>
      <c r="J45" s="706"/>
      <c r="K45" s="706"/>
      <c r="L45" s="707"/>
      <c r="M45" s="745" t="s">
        <v>1318</v>
      </c>
      <c r="N45" s="709" t="s">
        <v>15</v>
      </c>
      <c r="O45" s="1405"/>
      <c r="P45" s="1434"/>
    </row>
    <row r="46" spans="1:16" ht="99.75">
      <c r="A46" s="1402"/>
      <c r="B46" s="742" t="s">
        <v>1319</v>
      </c>
      <c r="C46" s="705" t="s">
        <v>1320</v>
      </c>
      <c r="D46" s="706">
        <v>2025</v>
      </c>
      <c r="E46" s="706">
        <v>2026</v>
      </c>
      <c r="F46" s="746" t="s">
        <v>15</v>
      </c>
      <c r="G46" s="706"/>
      <c r="H46" s="733"/>
      <c r="I46" s="706"/>
      <c r="J46" s="706"/>
      <c r="K46" s="706"/>
      <c r="L46" s="707"/>
      <c r="M46" s="747" t="s">
        <v>1321</v>
      </c>
      <c r="N46" s="709" t="s">
        <v>15</v>
      </c>
      <c r="O46" s="1405"/>
      <c r="P46" s="1434"/>
    </row>
    <row r="47" spans="1:16" ht="75.75">
      <c r="A47" s="1402"/>
      <c r="B47" s="742" t="s">
        <v>1322</v>
      </c>
      <c r="C47" s="705" t="s">
        <v>1323</v>
      </c>
      <c r="D47" s="706">
        <v>2025</v>
      </c>
      <c r="E47" s="706">
        <v>2027</v>
      </c>
      <c r="F47" s="746">
        <v>200000</v>
      </c>
      <c r="G47" s="706"/>
      <c r="H47" s="733">
        <v>200000</v>
      </c>
      <c r="I47" s="706"/>
      <c r="J47" s="716">
        <f>H47*(20/100)</f>
        <v>40000</v>
      </c>
      <c r="K47" s="706"/>
      <c r="L47" s="707"/>
      <c r="M47" s="745" t="s">
        <v>1324</v>
      </c>
      <c r="N47" s="709" t="s">
        <v>1325</v>
      </c>
      <c r="O47" s="1405"/>
      <c r="P47" s="1434"/>
    </row>
    <row r="48" spans="1:16" ht="28.5">
      <c r="A48" s="1402"/>
      <c r="B48" s="742" t="s">
        <v>1326</v>
      </c>
      <c r="C48" s="705" t="s">
        <v>1327</v>
      </c>
      <c r="D48" s="706">
        <v>2025</v>
      </c>
      <c r="E48" s="706">
        <v>2027</v>
      </c>
      <c r="F48" s="707">
        <v>500000</v>
      </c>
      <c r="G48" s="706"/>
      <c r="H48" s="733"/>
      <c r="I48" s="706"/>
      <c r="J48" s="706"/>
      <c r="K48" s="706"/>
      <c r="L48" s="707">
        <v>500000</v>
      </c>
      <c r="M48" s="745" t="s">
        <v>1328</v>
      </c>
      <c r="N48" s="709" t="s">
        <v>1329</v>
      </c>
      <c r="O48" s="1405"/>
      <c r="P48" s="1434"/>
    </row>
    <row r="49" spans="1:16" ht="142.5">
      <c r="A49" s="1402"/>
      <c r="B49" s="742" t="s">
        <v>1330</v>
      </c>
      <c r="C49" s="705" t="s">
        <v>1323</v>
      </c>
      <c r="D49" s="706">
        <v>2025</v>
      </c>
      <c r="E49" s="706">
        <v>2026</v>
      </c>
      <c r="F49" s="707" t="s">
        <v>705</v>
      </c>
      <c r="G49" s="706"/>
      <c r="H49" s="733"/>
      <c r="I49" s="706"/>
      <c r="J49" s="706"/>
      <c r="K49" s="706"/>
      <c r="L49" s="707"/>
      <c r="M49" s="745" t="s">
        <v>1331</v>
      </c>
      <c r="N49" s="709" t="s">
        <v>1332</v>
      </c>
      <c r="O49" s="1405"/>
      <c r="P49" s="1434"/>
    </row>
    <row r="50" spans="1:16" ht="105">
      <c r="A50" s="1402"/>
      <c r="B50" s="742" t="s">
        <v>1333</v>
      </c>
      <c r="C50" s="705" t="s">
        <v>1334</v>
      </c>
      <c r="D50" s="706">
        <v>2025</v>
      </c>
      <c r="E50" s="706">
        <v>2025</v>
      </c>
      <c r="F50" s="707" t="s">
        <v>705</v>
      </c>
      <c r="G50" s="706"/>
      <c r="H50" s="733"/>
      <c r="I50" s="706"/>
      <c r="J50" s="706"/>
      <c r="K50" s="706"/>
      <c r="L50" s="707"/>
      <c r="M50" s="745" t="s">
        <v>1335</v>
      </c>
      <c r="N50" s="709" t="s">
        <v>15</v>
      </c>
      <c r="O50" s="1405"/>
      <c r="P50" s="1434"/>
    </row>
    <row r="51" spans="1:16" ht="75.75" thickBot="1">
      <c r="A51" s="1403"/>
      <c r="B51" s="742" t="s">
        <v>1336</v>
      </c>
      <c r="C51" s="705" t="s">
        <v>1337</v>
      </c>
      <c r="D51" s="706">
        <v>2025</v>
      </c>
      <c r="E51" s="706">
        <v>2025</v>
      </c>
      <c r="F51" s="707" t="s">
        <v>705</v>
      </c>
      <c r="G51" s="706"/>
      <c r="H51" s="733"/>
      <c r="I51" s="706"/>
      <c r="J51" s="706"/>
      <c r="K51" s="706"/>
      <c r="L51" s="707"/>
      <c r="M51" s="745" t="s">
        <v>1338</v>
      </c>
      <c r="N51" s="709" t="s">
        <v>15</v>
      </c>
      <c r="O51" s="1432"/>
      <c r="P51" s="1434"/>
    </row>
    <row r="52" spans="1:16" ht="120.75">
      <c r="A52" s="1417" t="s">
        <v>1339</v>
      </c>
      <c r="B52" s="704" t="s">
        <v>1340</v>
      </c>
      <c r="C52" s="705" t="s">
        <v>1341</v>
      </c>
      <c r="D52" s="706">
        <v>2025</v>
      </c>
      <c r="E52" s="706">
        <v>2025</v>
      </c>
      <c r="F52" s="707">
        <v>45000</v>
      </c>
      <c r="G52" s="706"/>
      <c r="H52" s="733">
        <v>45000</v>
      </c>
      <c r="I52" s="706"/>
      <c r="J52" s="706"/>
      <c r="K52" s="706"/>
      <c r="L52" s="707"/>
      <c r="M52" s="745" t="s">
        <v>1342</v>
      </c>
      <c r="N52" s="709" t="s">
        <v>15</v>
      </c>
      <c r="O52" s="1435" t="s">
        <v>1343</v>
      </c>
      <c r="P52" s="1436">
        <v>0.6</v>
      </c>
    </row>
    <row r="53" spans="1:16" ht="105.75">
      <c r="A53" s="1418"/>
      <c r="B53" s="704" t="s">
        <v>1344</v>
      </c>
      <c r="C53" s="705" t="s">
        <v>1345</v>
      </c>
      <c r="D53" s="706">
        <v>2027</v>
      </c>
      <c r="E53" s="706">
        <v>2028</v>
      </c>
      <c r="F53" s="707">
        <v>20000</v>
      </c>
      <c r="G53" s="706"/>
      <c r="H53" s="733">
        <v>20000</v>
      </c>
      <c r="I53" s="706"/>
      <c r="J53" s="706"/>
      <c r="K53" s="706"/>
      <c r="L53" s="707"/>
      <c r="M53" s="749" t="s">
        <v>1346</v>
      </c>
      <c r="N53" s="709" t="s">
        <v>15</v>
      </c>
      <c r="O53" s="1422"/>
      <c r="P53" s="1437"/>
    </row>
    <row r="54" spans="1:16" ht="156.75">
      <c r="A54" s="1418"/>
      <c r="B54" s="704" t="s">
        <v>1347</v>
      </c>
      <c r="C54" s="705" t="s">
        <v>1348</v>
      </c>
      <c r="D54" s="706">
        <v>2025</v>
      </c>
      <c r="E54" s="706">
        <v>2026</v>
      </c>
      <c r="F54" s="707">
        <v>80000</v>
      </c>
      <c r="G54" s="706"/>
      <c r="H54" s="733"/>
      <c r="I54" s="706"/>
      <c r="J54" s="706"/>
      <c r="K54" s="706"/>
      <c r="L54" s="707">
        <v>80000</v>
      </c>
      <c r="M54" s="749" t="s">
        <v>1349</v>
      </c>
      <c r="N54" s="743" t="s">
        <v>15</v>
      </c>
      <c r="O54" s="1422"/>
      <c r="P54" s="1437"/>
    </row>
    <row r="55" spans="1:16" ht="78.75">
      <c r="A55" s="1418"/>
      <c r="B55" s="704" t="s">
        <v>1350</v>
      </c>
      <c r="C55" s="705" t="s">
        <v>1351</v>
      </c>
      <c r="D55" s="706">
        <v>2026</v>
      </c>
      <c r="E55" s="706">
        <v>2028</v>
      </c>
      <c r="F55" s="706">
        <f>SUM(G55:L55)</f>
        <v>10000</v>
      </c>
      <c r="G55" s="706">
        <v>5000</v>
      </c>
      <c r="H55" s="733"/>
      <c r="I55" s="706" t="s">
        <v>1352</v>
      </c>
      <c r="J55" s="706"/>
      <c r="K55" s="706" t="s">
        <v>1352</v>
      </c>
      <c r="L55" s="706">
        <v>5000</v>
      </c>
      <c r="M55" s="750" t="s">
        <v>1353</v>
      </c>
      <c r="N55" s="709" t="s">
        <v>15</v>
      </c>
      <c r="O55" s="1405"/>
      <c r="P55" s="1437"/>
    </row>
    <row r="56" spans="1:16" ht="45.75" thickBot="1">
      <c r="A56" s="1419"/>
      <c r="B56" s="704" t="s">
        <v>1354</v>
      </c>
      <c r="C56" s="705" t="s">
        <v>1355</v>
      </c>
      <c r="D56" s="706">
        <v>2028</v>
      </c>
      <c r="E56" s="706">
        <v>2030</v>
      </c>
      <c r="F56" s="707">
        <v>100000</v>
      </c>
      <c r="G56" s="706"/>
      <c r="H56" s="733"/>
      <c r="I56" s="706"/>
      <c r="J56" s="706"/>
      <c r="K56" s="706"/>
      <c r="L56" s="707">
        <v>100000</v>
      </c>
      <c r="M56" s="750" t="s">
        <v>1356</v>
      </c>
      <c r="N56" s="709" t="s">
        <v>15</v>
      </c>
      <c r="O56" s="1432"/>
      <c r="P56" s="1437"/>
    </row>
    <row r="57" spans="1:16" ht="90.75">
      <c r="A57" s="1417" t="s">
        <v>1357</v>
      </c>
      <c r="B57" s="704" t="s">
        <v>1358</v>
      </c>
      <c r="C57" s="705" t="s">
        <v>1359</v>
      </c>
      <c r="D57" s="706">
        <v>2025</v>
      </c>
      <c r="E57" s="706">
        <v>2030</v>
      </c>
      <c r="F57" s="746">
        <f t="shared" ref="F57" si="3">G57+H57+I57+K57+L57</f>
        <v>120000</v>
      </c>
      <c r="G57" s="751"/>
      <c r="H57" s="751">
        <v>120000</v>
      </c>
      <c r="I57" s="751">
        <v>0</v>
      </c>
      <c r="J57" s="751"/>
      <c r="K57" s="751">
        <v>0</v>
      </c>
      <c r="L57" s="746">
        <v>0</v>
      </c>
      <c r="M57" s="708" t="s">
        <v>1360</v>
      </c>
      <c r="N57" s="709" t="s">
        <v>1361</v>
      </c>
      <c r="O57" s="1361" t="s">
        <v>1362</v>
      </c>
      <c r="P57" s="1420">
        <v>0.7</v>
      </c>
    </row>
    <row r="58" spans="1:16" ht="106.5" customHeight="1">
      <c r="A58" s="1418"/>
      <c r="B58" s="704" t="s">
        <v>1363</v>
      </c>
      <c r="C58" s="705" t="s">
        <v>1364</v>
      </c>
      <c r="D58" s="706">
        <v>2025</v>
      </c>
      <c r="E58" s="706">
        <v>2030</v>
      </c>
      <c r="F58" s="746" t="s">
        <v>15</v>
      </c>
      <c r="G58" s="751"/>
      <c r="H58" s="751"/>
      <c r="I58" s="751">
        <v>0</v>
      </c>
      <c r="J58" s="751"/>
      <c r="K58" s="751">
        <v>0</v>
      </c>
      <c r="L58" s="746">
        <v>0</v>
      </c>
      <c r="M58" s="708" t="s">
        <v>1365</v>
      </c>
      <c r="N58" s="709" t="s">
        <v>1366</v>
      </c>
      <c r="O58" s="1405"/>
      <c r="P58" s="1408"/>
    </row>
    <row r="59" spans="1:16" ht="180">
      <c r="A59" s="1418"/>
      <c r="B59" s="704" t="s">
        <v>1367</v>
      </c>
      <c r="C59" s="705" t="s">
        <v>1368</v>
      </c>
      <c r="D59" s="706">
        <v>2025</v>
      </c>
      <c r="E59" s="706">
        <v>2027</v>
      </c>
      <c r="F59" s="746" t="s">
        <v>15</v>
      </c>
      <c r="G59" s="751"/>
      <c r="H59" s="751"/>
      <c r="I59" s="751">
        <v>0</v>
      </c>
      <c r="J59" s="751"/>
      <c r="K59" s="751">
        <v>0</v>
      </c>
      <c r="L59" s="746">
        <v>0</v>
      </c>
      <c r="M59" s="708" t="s">
        <v>1369</v>
      </c>
      <c r="N59" s="709" t="s">
        <v>1370</v>
      </c>
      <c r="O59" s="1405"/>
      <c r="P59" s="1408"/>
    </row>
    <row r="60" spans="1:16" ht="71.25">
      <c r="A60" s="1418"/>
      <c r="B60" s="704" t="s">
        <v>1371</v>
      </c>
      <c r="C60" s="705" t="s">
        <v>1372</v>
      </c>
      <c r="D60" s="706">
        <v>2025</v>
      </c>
      <c r="E60" s="706">
        <v>2027</v>
      </c>
      <c r="F60" s="746">
        <f>G60+H60+I60+K60+L60</f>
        <v>100000</v>
      </c>
      <c r="G60" s="751">
        <v>0</v>
      </c>
      <c r="H60" s="751">
        <v>100000</v>
      </c>
      <c r="I60" s="751">
        <v>0</v>
      </c>
      <c r="J60" s="751">
        <f>H60*(20/100)</f>
        <v>20000</v>
      </c>
      <c r="K60" s="751">
        <v>0</v>
      </c>
      <c r="L60" s="746"/>
      <c r="M60" s="750" t="s">
        <v>1373</v>
      </c>
      <c r="N60" s="709" t="s">
        <v>15</v>
      </c>
      <c r="O60" s="1405"/>
      <c r="P60" s="1408"/>
    </row>
    <row r="61" spans="1:16" ht="85.5">
      <c r="A61" s="1418"/>
      <c r="B61" s="704" t="s">
        <v>1374</v>
      </c>
      <c r="C61" s="705" t="s">
        <v>1375</v>
      </c>
      <c r="D61" s="706">
        <v>2025</v>
      </c>
      <c r="E61" s="706">
        <v>2027</v>
      </c>
      <c r="F61" s="746">
        <v>120000</v>
      </c>
      <c r="G61" s="751">
        <v>0</v>
      </c>
      <c r="H61" s="751">
        <v>120000</v>
      </c>
      <c r="I61" s="751">
        <v>0</v>
      </c>
      <c r="J61" s="751">
        <f>H61*(20/100)</f>
        <v>24000</v>
      </c>
      <c r="K61" s="751">
        <v>0</v>
      </c>
      <c r="L61" s="746"/>
      <c r="M61" s="750" t="s">
        <v>1376</v>
      </c>
      <c r="N61" s="709" t="s">
        <v>1377</v>
      </c>
      <c r="O61" s="1405"/>
      <c r="P61" s="1408"/>
    </row>
    <row r="62" spans="1:16" ht="120.75">
      <c r="A62" s="1418"/>
      <c r="B62" s="704" t="s">
        <v>1378</v>
      </c>
      <c r="C62" s="705" t="s">
        <v>1379</v>
      </c>
      <c r="D62" s="706">
        <v>2025</v>
      </c>
      <c r="E62" s="706">
        <v>2026</v>
      </c>
      <c r="F62" s="746">
        <v>450000</v>
      </c>
      <c r="G62" s="751"/>
      <c r="H62" s="751">
        <v>450000</v>
      </c>
      <c r="I62" s="751">
        <v>0</v>
      </c>
      <c r="J62" s="751"/>
      <c r="K62" s="751">
        <v>0</v>
      </c>
      <c r="L62" s="746"/>
      <c r="M62" s="750" t="s">
        <v>1380</v>
      </c>
      <c r="N62" s="709" t="s">
        <v>1381</v>
      </c>
      <c r="O62" s="1405"/>
      <c r="P62" s="1408"/>
    </row>
    <row r="63" spans="1:16" ht="120.75">
      <c r="A63" s="1418"/>
      <c r="B63" s="704" t="s">
        <v>1382</v>
      </c>
      <c r="C63" s="705" t="s">
        <v>1379</v>
      </c>
      <c r="D63" s="706">
        <v>2027</v>
      </c>
      <c r="E63" s="706">
        <v>2030</v>
      </c>
      <c r="F63" s="746">
        <v>1600000</v>
      </c>
      <c r="G63" s="751"/>
      <c r="H63" s="751">
        <v>1600000</v>
      </c>
      <c r="I63" s="751">
        <v>0</v>
      </c>
      <c r="J63" s="751"/>
      <c r="K63" s="751">
        <v>0</v>
      </c>
      <c r="L63" s="746">
        <v>0</v>
      </c>
      <c r="M63" s="750" t="s">
        <v>1383</v>
      </c>
      <c r="N63" s="709" t="s">
        <v>1384</v>
      </c>
      <c r="O63" s="1405"/>
      <c r="P63" s="1408"/>
    </row>
    <row r="64" spans="1:16" ht="120.75">
      <c r="A64" s="1418"/>
      <c r="B64" s="704" t="s">
        <v>1385</v>
      </c>
      <c r="C64" s="705" t="s">
        <v>1386</v>
      </c>
      <c r="D64" s="706">
        <v>2025</v>
      </c>
      <c r="E64" s="706">
        <v>2026</v>
      </c>
      <c r="F64" s="746">
        <v>200000</v>
      </c>
      <c r="G64" s="751">
        <v>0</v>
      </c>
      <c r="H64" s="751">
        <v>200000</v>
      </c>
      <c r="I64" s="751">
        <v>0</v>
      </c>
      <c r="J64" s="751">
        <f>H64*(20/100)</f>
        <v>40000</v>
      </c>
      <c r="K64" s="751">
        <v>0</v>
      </c>
      <c r="L64" s="746"/>
      <c r="M64" s="750" t="s">
        <v>1387</v>
      </c>
      <c r="N64" s="709" t="s">
        <v>1388</v>
      </c>
      <c r="O64" s="1405"/>
      <c r="P64" s="1408"/>
    </row>
    <row r="65" spans="1:86" ht="93">
      <c r="A65" s="1418"/>
      <c r="B65" s="704" t="s">
        <v>1389</v>
      </c>
      <c r="C65" s="705" t="s">
        <v>1390</v>
      </c>
      <c r="D65" s="706">
        <v>2025</v>
      </c>
      <c r="E65" s="706">
        <v>2027</v>
      </c>
      <c r="F65" s="746">
        <f t="shared" ref="F65" si="4">G65+H65+I65+K65+L65</f>
        <v>150000</v>
      </c>
      <c r="G65" s="751">
        <v>0</v>
      </c>
      <c r="H65" s="751">
        <v>150000</v>
      </c>
      <c r="I65" s="751">
        <v>0</v>
      </c>
      <c r="J65" s="751">
        <f>H65*(20/100)</f>
        <v>30000</v>
      </c>
      <c r="K65" s="751">
        <v>0</v>
      </c>
      <c r="L65" s="746"/>
      <c r="M65" s="750" t="s">
        <v>1391</v>
      </c>
      <c r="N65" s="709" t="s">
        <v>1392</v>
      </c>
      <c r="O65" s="1405"/>
      <c r="P65" s="1408"/>
    </row>
    <row r="66" spans="1:86" s="752" customFormat="1" ht="76.5" thickBot="1">
      <c r="A66" s="1419"/>
      <c r="B66" s="704" t="s">
        <v>1393</v>
      </c>
      <c r="C66" s="705" t="s">
        <v>1394</v>
      </c>
      <c r="D66" s="706">
        <v>2026</v>
      </c>
      <c r="E66" s="706">
        <v>2028</v>
      </c>
      <c r="F66" s="746" t="s">
        <v>15</v>
      </c>
      <c r="G66" s="751">
        <v>0</v>
      </c>
      <c r="H66" s="751"/>
      <c r="I66" s="751">
        <v>0</v>
      </c>
      <c r="J66" s="751"/>
      <c r="K66" s="751">
        <v>0</v>
      </c>
      <c r="L66" s="746"/>
      <c r="M66" s="750" t="s">
        <v>1395</v>
      </c>
      <c r="N66" s="709" t="s">
        <v>1396</v>
      </c>
      <c r="O66" s="1406"/>
      <c r="P66" s="1409"/>
      <c r="Q66" s="710"/>
      <c r="R66" s="710"/>
      <c r="S66" s="710"/>
    </row>
    <row r="67" spans="1:86" ht="99.75">
      <c r="A67" s="1401" t="s">
        <v>1397</v>
      </c>
      <c r="B67" s="704" t="s">
        <v>1398</v>
      </c>
      <c r="C67" s="705" t="s">
        <v>1399</v>
      </c>
      <c r="D67" s="706">
        <v>2025</v>
      </c>
      <c r="E67" s="706">
        <v>2027</v>
      </c>
      <c r="F67" s="746">
        <v>200000</v>
      </c>
      <c r="G67" s="751">
        <v>0</v>
      </c>
      <c r="H67" s="751">
        <v>200000</v>
      </c>
      <c r="I67" s="751">
        <v>0</v>
      </c>
      <c r="J67" s="751"/>
      <c r="K67" s="751">
        <v>0</v>
      </c>
      <c r="L67" s="746"/>
      <c r="M67" s="749" t="s">
        <v>1400</v>
      </c>
      <c r="N67" s="753" t="s">
        <v>1401</v>
      </c>
      <c r="O67" s="1421" t="s">
        <v>1402</v>
      </c>
      <c r="P67" s="1424">
        <v>0.4</v>
      </c>
      <c r="Q67" s="752"/>
      <c r="R67" s="752"/>
      <c r="S67" s="752"/>
    </row>
    <row r="68" spans="1:86" s="752" customFormat="1" ht="30">
      <c r="A68" s="1402"/>
      <c r="B68" s="704" t="s">
        <v>1403</v>
      </c>
      <c r="C68" s="754" t="s">
        <v>1404</v>
      </c>
      <c r="D68" s="706">
        <v>2025</v>
      </c>
      <c r="E68" s="706">
        <v>2025</v>
      </c>
      <c r="F68" s="746" t="s">
        <v>15</v>
      </c>
      <c r="G68" s="751"/>
      <c r="H68" s="751"/>
      <c r="I68" s="751">
        <v>0</v>
      </c>
      <c r="J68" s="751"/>
      <c r="K68" s="751">
        <v>0</v>
      </c>
      <c r="L68" s="746">
        <v>0</v>
      </c>
      <c r="M68" s="755" t="s">
        <v>1405</v>
      </c>
      <c r="N68" s="756" t="s">
        <v>705</v>
      </c>
      <c r="O68" s="1422"/>
      <c r="P68" s="1408"/>
    </row>
    <row r="69" spans="1:86" s="752" customFormat="1" ht="90.75">
      <c r="A69" s="1402"/>
      <c r="B69" s="704" t="s">
        <v>1406</v>
      </c>
      <c r="C69" s="705" t="s">
        <v>1407</v>
      </c>
      <c r="D69" s="706">
        <v>2025</v>
      </c>
      <c r="E69" s="706">
        <v>2026</v>
      </c>
      <c r="F69" s="746" t="s">
        <v>15</v>
      </c>
      <c r="G69" s="751"/>
      <c r="H69" s="751"/>
      <c r="I69" s="751">
        <v>0</v>
      </c>
      <c r="J69" s="751"/>
      <c r="K69" s="751">
        <v>0</v>
      </c>
      <c r="L69" s="746"/>
      <c r="M69" s="745" t="s">
        <v>1408</v>
      </c>
      <c r="N69" s="753" t="s">
        <v>1409</v>
      </c>
      <c r="O69" s="1422"/>
      <c r="P69" s="1408"/>
    </row>
    <row r="70" spans="1:86" s="752" customFormat="1" ht="90.75">
      <c r="A70" s="1402"/>
      <c r="B70" s="704" t="s">
        <v>1410</v>
      </c>
      <c r="C70" s="705" t="s">
        <v>1407</v>
      </c>
      <c r="D70" s="706">
        <v>2025</v>
      </c>
      <c r="E70" s="706">
        <v>2025</v>
      </c>
      <c r="F70" s="746">
        <f t="shared" ref="F70:F73" si="5">G70+H70+I70+K70+L70</f>
        <v>85000</v>
      </c>
      <c r="G70" s="751">
        <v>0</v>
      </c>
      <c r="H70" s="751">
        <v>85000</v>
      </c>
      <c r="I70" s="751">
        <v>0</v>
      </c>
      <c r="J70" s="751"/>
      <c r="K70" s="751">
        <v>0</v>
      </c>
      <c r="L70" s="746"/>
      <c r="M70" s="745" t="s">
        <v>1411</v>
      </c>
      <c r="N70" s="753" t="s">
        <v>1412</v>
      </c>
      <c r="O70" s="1422"/>
      <c r="P70" s="1408"/>
      <c r="Q70" s="710"/>
      <c r="R70" s="710"/>
      <c r="S70" s="710"/>
    </row>
    <row r="71" spans="1:86" ht="135">
      <c r="A71" s="1402"/>
      <c r="B71" s="704" t="s">
        <v>1413</v>
      </c>
      <c r="C71" s="705" t="s">
        <v>1407</v>
      </c>
      <c r="D71" s="706">
        <v>2025</v>
      </c>
      <c r="E71" s="706">
        <v>2028</v>
      </c>
      <c r="F71" s="746">
        <f t="shared" si="5"/>
        <v>100000</v>
      </c>
      <c r="G71" s="751">
        <v>0</v>
      </c>
      <c r="H71" s="751">
        <v>100000</v>
      </c>
      <c r="I71" s="751">
        <v>0</v>
      </c>
      <c r="J71" s="751">
        <f>H71*(20/100)</f>
        <v>20000</v>
      </c>
      <c r="K71" s="751">
        <v>0</v>
      </c>
      <c r="L71" s="746"/>
      <c r="M71" s="745" t="s">
        <v>1414</v>
      </c>
      <c r="N71" s="745" t="s">
        <v>1415</v>
      </c>
      <c r="O71" s="1422"/>
      <c r="P71" s="1408"/>
    </row>
    <row r="72" spans="1:86" ht="97.5" customHeight="1">
      <c r="A72" s="1402"/>
      <c r="B72" s="704" t="s">
        <v>1416</v>
      </c>
      <c r="C72" s="705" t="s">
        <v>1417</v>
      </c>
      <c r="D72" s="706">
        <v>2025</v>
      </c>
      <c r="E72" s="706">
        <v>2028</v>
      </c>
      <c r="F72" s="746">
        <f t="shared" si="5"/>
        <v>120000</v>
      </c>
      <c r="G72" s="751"/>
      <c r="H72" s="751">
        <v>120000</v>
      </c>
      <c r="I72" s="751">
        <v>0</v>
      </c>
      <c r="J72" s="751">
        <f>H72*(20/100)</f>
        <v>24000</v>
      </c>
      <c r="K72" s="751">
        <v>0</v>
      </c>
      <c r="L72" s="746"/>
      <c r="M72" s="745" t="s">
        <v>1418</v>
      </c>
      <c r="N72" s="745" t="s">
        <v>1419</v>
      </c>
      <c r="O72" s="1422"/>
      <c r="P72" s="1408"/>
    </row>
    <row r="73" spans="1:86" ht="115.5" customHeight="1" thickBot="1">
      <c r="A73" s="1403"/>
      <c r="B73" s="704" t="s">
        <v>1420</v>
      </c>
      <c r="C73" s="705" t="s">
        <v>1421</v>
      </c>
      <c r="D73" s="706">
        <v>2025</v>
      </c>
      <c r="E73" s="706">
        <v>2030</v>
      </c>
      <c r="F73" s="746">
        <f t="shared" si="5"/>
        <v>150000</v>
      </c>
      <c r="G73" s="751">
        <v>0</v>
      </c>
      <c r="H73" s="751">
        <v>150000</v>
      </c>
      <c r="I73" s="751">
        <v>0</v>
      </c>
      <c r="J73" s="751">
        <f>H73*(20/100)</f>
        <v>30000</v>
      </c>
      <c r="K73" s="751">
        <v>0</v>
      </c>
      <c r="L73" s="746"/>
      <c r="M73" s="745" t="s">
        <v>1422</v>
      </c>
      <c r="N73" s="745" t="s">
        <v>1423</v>
      </c>
      <c r="O73" s="1423"/>
      <c r="P73" s="1408"/>
    </row>
    <row r="74" spans="1:86">
      <c r="A74" s="1425" t="s">
        <v>1424</v>
      </c>
      <c r="B74" s="1426"/>
      <c r="C74" s="737"/>
      <c r="D74" s="738"/>
      <c r="E74" s="738"/>
      <c r="F74" s="739">
        <f t="shared" ref="F74:L74" si="6">SUM(F31:F73)</f>
        <v>5650000</v>
      </c>
      <c r="G74" s="739">
        <f t="shared" si="6"/>
        <v>5000</v>
      </c>
      <c r="H74" s="739">
        <f t="shared" si="6"/>
        <v>4590000</v>
      </c>
      <c r="I74" s="739">
        <f t="shared" si="6"/>
        <v>0</v>
      </c>
      <c r="J74" s="757">
        <f>J73+J72+J71+J65+J64+J61+J60+J47+J43+J42+J38+J34</f>
        <v>414000</v>
      </c>
      <c r="K74" s="739">
        <f t="shared" si="6"/>
        <v>0</v>
      </c>
      <c r="L74" s="739">
        <f t="shared" si="6"/>
        <v>1055000</v>
      </c>
      <c r="M74" s="737"/>
      <c r="N74" s="737"/>
      <c r="O74" s="737"/>
      <c r="P74" s="758"/>
    </row>
    <row r="75" spans="1:86" ht="32.25" customHeight="1" thickBot="1">
      <c r="A75" s="1427" t="s">
        <v>1425</v>
      </c>
      <c r="B75" s="1428"/>
      <c r="C75" s="1428"/>
      <c r="D75" s="1428"/>
      <c r="E75" s="1428"/>
      <c r="F75" s="1428"/>
      <c r="G75" s="1428"/>
      <c r="H75" s="1428"/>
      <c r="I75" s="1428"/>
      <c r="J75" s="1428"/>
      <c r="K75" s="1428"/>
      <c r="L75" s="1428"/>
      <c r="M75" s="1428"/>
      <c r="N75" s="1428"/>
      <c r="O75" s="1428"/>
      <c r="P75" s="1429"/>
    </row>
    <row r="76" spans="1:86" ht="60">
      <c r="A76" s="1401" t="s">
        <v>1426</v>
      </c>
      <c r="B76" s="704" t="s">
        <v>1427</v>
      </c>
      <c r="C76" s="705" t="s">
        <v>1428</v>
      </c>
      <c r="D76" s="706">
        <v>2026</v>
      </c>
      <c r="E76" s="706">
        <v>2028</v>
      </c>
      <c r="F76" s="746" t="s">
        <v>15</v>
      </c>
      <c r="G76" s="751"/>
      <c r="H76" s="751"/>
      <c r="I76" s="751">
        <v>0</v>
      </c>
      <c r="J76" s="751"/>
      <c r="K76" s="751">
        <v>0</v>
      </c>
      <c r="L76" s="746">
        <v>0</v>
      </c>
      <c r="M76" s="750" t="s">
        <v>1429</v>
      </c>
      <c r="N76" s="709" t="s">
        <v>15</v>
      </c>
      <c r="O76" s="1361" t="s">
        <v>1430</v>
      </c>
      <c r="P76" s="1424">
        <v>0.5</v>
      </c>
    </row>
    <row r="77" spans="1:86" ht="80.25" customHeight="1">
      <c r="A77" s="1402"/>
      <c r="B77" s="704" t="s">
        <v>1431</v>
      </c>
      <c r="C77" s="705" t="s">
        <v>1432</v>
      </c>
      <c r="D77" s="706">
        <v>2025</v>
      </c>
      <c r="E77" s="706">
        <v>2030</v>
      </c>
      <c r="F77" s="746">
        <f t="shared" ref="F77:F80" si="7">G77+H77+I77+K77+L77</f>
        <v>600000</v>
      </c>
      <c r="G77" s="751">
        <v>0</v>
      </c>
      <c r="H77" s="746">
        <v>600000</v>
      </c>
      <c r="I77" s="751">
        <v>0</v>
      </c>
      <c r="J77" s="751">
        <f>H77*(20/100)</f>
        <v>120000</v>
      </c>
      <c r="K77" s="751">
        <v>0</v>
      </c>
      <c r="L77" s="746"/>
      <c r="M77" s="750" t="s">
        <v>1433</v>
      </c>
      <c r="N77" s="709" t="s">
        <v>1434</v>
      </c>
      <c r="O77" s="1430"/>
      <c r="P77" s="1408"/>
      <c r="Q77" s="629"/>
      <c r="R77" s="629"/>
      <c r="S77" s="629"/>
    </row>
    <row r="78" spans="1:86" s="732" customFormat="1" ht="87" customHeight="1">
      <c r="A78" s="1402"/>
      <c r="B78" s="704" t="s">
        <v>1435</v>
      </c>
      <c r="C78" s="705" t="s">
        <v>1436</v>
      </c>
      <c r="D78" s="706">
        <v>2026</v>
      </c>
      <c r="E78" s="706">
        <v>2029</v>
      </c>
      <c r="F78" s="746">
        <v>150000</v>
      </c>
      <c r="G78" s="751">
        <v>0</v>
      </c>
      <c r="H78" s="746">
        <v>150000</v>
      </c>
      <c r="I78" s="751">
        <v>0</v>
      </c>
      <c r="J78" s="751"/>
      <c r="K78" s="751">
        <v>0</v>
      </c>
      <c r="L78" s="746"/>
      <c r="M78" s="750" t="s">
        <v>1437</v>
      </c>
      <c r="N78" s="709" t="s">
        <v>1293</v>
      </c>
      <c r="O78" s="1430"/>
      <c r="P78" s="1408"/>
      <c r="Q78" s="710"/>
      <c r="R78" s="710"/>
      <c r="S78" s="710"/>
      <c r="T78" s="629"/>
      <c r="U78" s="629"/>
      <c r="V78" s="629"/>
      <c r="W78" s="629"/>
      <c r="X78" s="629"/>
      <c r="Y78" s="629"/>
      <c r="Z78" s="624"/>
      <c r="AA78" s="624"/>
      <c r="AB78" s="624"/>
      <c r="AC78" s="624"/>
      <c r="AD78" s="624"/>
      <c r="AE78" s="624"/>
      <c r="AF78" s="624"/>
      <c r="AG78" s="624"/>
      <c r="AH78" s="624"/>
      <c r="AI78" s="624"/>
      <c r="AJ78" s="624"/>
      <c r="AK78" s="624"/>
      <c r="AL78" s="624"/>
      <c r="AM78" s="624"/>
      <c r="AN78" s="624"/>
      <c r="AO78" s="624"/>
      <c r="AP78" s="624"/>
      <c r="AQ78" s="624"/>
      <c r="AR78" s="624"/>
      <c r="AS78" s="624"/>
      <c r="AT78" s="624"/>
      <c r="AU78" s="624"/>
      <c r="AV78" s="624"/>
      <c r="AW78" s="624"/>
      <c r="AX78" s="624"/>
      <c r="AY78" s="624"/>
      <c r="AZ78" s="624"/>
      <c r="BA78" s="624"/>
      <c r="BB78" s="624"/>
      <c r="BC78" s="624"/>
      <c r="BD78" s="624"/>
      <c r="BE78" s="624"/>
      <c r="BF78" s="624"/>
      <c r="BG78" s="624"/>
      <c r="BH78" s="624"/>
      <c r="BI78" s="624"/>
      <c r="BJ78" s="624"/>
      <c r="BK78" s="624"/>
      <c r="BL78" s="624"/>
      <c r="BM78" s="624"/>
      <c r="BN78" s="624"/>
      <c r="BO78" s="624"/>
      <c r="BP78" s="624"/>
      <c r="BQ78" s="624"/>
      <c r="BR78" s="624"/>
      <c r="BS78" s="624"/>
      <c r="BT78" s="624"/>
      <c r="BU78" s="624"/>
      <c r="BV78" s="624"/>
      <c r="BW78" s="624"/>
      <c r="BX78" s="624"/>
      <c r="BY78" s="624"/>
      <c r="BZ78" s="624"/>
      <c r="CA78" s="624"/>
      <c r="CB78" s="624"/>
      <c r="CC78" s="624"/>
      <c r="CD78" s="624"/>
      <c r="CE78" s="624"/>
      <c r="CF78" s="624"/>
      <c r="CG78" s="624"/>
      <c r="CH78" s="624"/>
    </row>
    <row r="79" spans="1:86" ht="60.75">
      <c r="A79" s="1402"/>
      <c r="B79" s="704" t="s">
        <v>1438</v>
      </c>
      <c r="C79" s="705" t="s">
        <v>1439</v>
      </c>
      <c r="D79" s="706">
        <v>2025</v>
      </c>
      <c r="E79" s="706">
        <v>2029</v>
      </c>
      <c r="F79" s="746">
        <v>400000</v>
      </c>
      <c r="G79" s="751"/>
      <c r="H79" s="746">
        <v>400000</v>
      </c>
      <c r="I79" s="751">
        <v>0</v>
      </c>
      <c r="J79" s="751">
        <f>H79*(20/100)</f>
        <v>80000</v>
      </c>
      <c r="K79" s="751">
        <v>0</v>
      </c>
      <c r="L79" s="746"/>
      <c r="M79" s="750" t="s">
        <v>1440</v>
      </c>
      <c r="N79" s="709" t="s">
        <v>1441</v>
      </c>
      <c r="O79" s="1430"/>
      <c r="P79" s="1408"/>
    </row>
    <row r="80" spans="1:86" ht="107.25">
      <c r="A80" s="1402"/>
      <c r="B80" s="704" t="s">
        <v>1442</v>
      </c>
      <c r="C80" s="705" t="s">
        <v>1443</v>
      </c>
      <c r="D80" s="706">
        <v>2025</v>
      </c>
      <c r="E80" s="706">
        <v>2029</v>
      </c>
      <c r="F80" s="746">
        <f t="shared" si="7"/>
        <v>300000</v>
      </c>
      <c r="G80" s="751">
        <v>0</v>
      </c>
      <c r="H80" s="746">
        <v>300000</v>
      </c>
      <c r="I80" s="751">
        <v>0</v>
      </c>
      <c r="J80" s="751">
        <f>H80*(20/100)</f>
        <v>60000</v>
      </c>
      <c r="K80" s="751">
        <v>0</v>
      </c>
      <c r="L80" s="746"/>
      <c r="M80" s="750" t="s">
        <v>1444</v>
      </c>
      <c r="N80" s="709" t="s">
        <v>1445</v>
      </c>
      <c r="O80" s="1430"/>
      <c r="P80" s="1408"/>
    </row>
    <row r="81" spans="1:16" ht="86.25" thickBot="1">
      <c r="A81" s="1403"/>
      <c r="B81" s="704" t="s">
        <v>1446</v>
      </c>
      <c r="C81" s="705" t="s">
        <v>1447</v>
      </c>
      <c r="D81" s="706">
        <v>2026</v>
      </c>
      <c r="E81" s="706">
        <v>2029</v>
      </c>
      <c r="F81" s="746">
        <v>100000</v>
      </c>
      <c r="G81" s="751">
        <v>0</v>
      </c>
      <c r="H81" s="746">
        <v>100000</v>
      </c>
      <c r="I81" s="751">
        <v>0</v>
      </c>
      <c r="J81" s="751"/>
      <c r="K81" s="751">
        <v>0</v>
      </c>
      <c r="L81" s="746"/>
      <c r="M81" s="750" t="s">
        <v>1448</v>
      </c>
      <c r="N81" s="709" t="s">
        <v>1449</v>
      </c>
      <c r="O81" s="1431"/>
      <c r="P81" s="1408"/>
    </row>
    <row r="82" spans="1:16" ht="75">
      <c r="A82" s="1401" t="s">
        <v>1450</v>
      </c>
      <c r="B82" s="704" t="s">
        <v>1451</v>
      </c>
      <c r="C82" s="754" t="s">
        <v>1452</v>
      </c>
      <c r="D82" s="706">
        <v>2025</v>
      </c>
      <c r="E82" s="706">
        <v>2026</v>
      </c>
      <c r="F82" s="746">
        <f>G82+H82+I82+K82+L82</f>
        <v>100000</v>
      </c>
      <c r="G82" s="751">
        <v>0</v>
      </c>
      <c r="H82" s="746">
        <v>100000</v>
      </c>
      <c r="I82" s="751">
        <v>0</v>
      </c>
      <c r="J82" s="751">
        <f>H82*(20/100)</f>
        <v>20000</v>
      </c>
      <c r="K82" s="751">
        <v>0</v>
      </c>
      <c r="L82" s="746"/>
      <c r="M82" s="759" t="s">
        <v>1453</v>
      </c>
      <c r="N82" s="760" t="s">
        <v>15</v>
      </c>
      <c r="O82" s="1404" t="s">
        <v>1454</v>
      </c>
      <c r="P82" s="1414">
        <v>0.7</v>
      </c>
    </row>
    <row r="83" spans="1:16" ht="75">
      <c r="A83" s="1402"/>
      <c r="B83" s="704" t="s">
        <v>1455</v>
      </c>
      <c r="C83" s="705" t="s">
        <v>1456</v>
      </c>
      <c r="D83" s="706">
        <v>2025</v>
      </c>
      <c r="E83" s="706">
        <v>2026</v>
      </c>
      <c r="F83" s="746">
        <f t="shared" ref="F83:F85" si="8">G83+H83+I83+K83+L83</f>
        <v>50000</v>
      </c>
      <c r="G83" s="751">
        <v>0</v>
      </c>
      <c r="H83" s="746">
        <v>50000</v>
      </c>
      <c r="I83" s="751">
        <v>0</v>
      </c>
      <c r="J83" s="751">
        <f>H83*(20/100)</f>
        <v>10000</v>
      </c>
      <c r="K83" s="751">
        <v>0</v>
      </c>
      <c r="L83" s="746"/>
      <c r="M83" s="750" t="s">
        <v>1457</v>
      </c>
      <c r="N83" s="709" t="s">
        <v>15</v>
      </c>
      <c r="O83" s="1405"/>
      <c r="P83" s="1415"/>
    </row>
    <row r="84" spans="1:16" ht="75">
      <c r="A84" s="1402"/>
      <c r="B84" s="704" t="s">
        <v>1458</v>
      </c>
      <c r="C84" s="705" t="s">
        <v>1459</v>
      </c>
      <c r="D84" s="706">
        <v>2025</v>
      </c>
      <c r="E84" s="706">
        <v>2026</v>
      </c>
      <c r="F84" s="746">
        <f t="shared" si="8"/>
        <v>100000</v>
      </c>
      <c r="G84" s="751">
        <v>0</v>
      </c>
      <c r="H84" s="751">
        <v>100000</v>
      </c>
      <c r="I84" s="751">
        <v>0</v>
      </c>
      <c r="J84" s="751">
        <f>H84*(20/100)</f>
        <v>20000</v>
      </c>
      <c r="K84" s="751">
        <v>0</v>
      </c>
      <c r="L84" s="746"/>
      <c r="M84" s="750" t="s">
        <v>1460</v>
      </c>
      <c r="N84" s="709" t="s">
        <v>1461</v>
      </c>
      <c r="O84" s="1405"/>
      <c r="P84" s="1415"/>
    </row>
    <row r="85" spans="1:16" ht="105">
      <c r="A85" s="1402"/>
      <c r="B85" s="704" t="s">
        <v>1462</v>
      </c>
      <c r="C85" s="705" t="s">
        <v>1463</v>
      </c>
      <c r="D85" s="706">
        <v>2025</v>
      </c>
      <c r="E85" s="706">
        <v>2026</v>
      </c>
      <c r="F85" s="746">
        <f t="shared" si="8"/>
        <v>100000</v>
      </c>
      <c r="G85" s="751">
        <v>0</v>
      </c>
      <c r="H85" s="751">
        <v>100000</v>
      </c>
      <c r="I85" s="751">
        <v>0</v>
      </c>
      <c r="J85" s="751"/>
      <c r="K85" s="751">
        <v>0</v>
      </c>
      <c r="L85" s="746"/>
      <c r="M85" s="759" t="s">
        <v>1464</v>
      </c>
      <c r="N85" s="760" t="s">
        <v>1465</v>
      </c>
      <c r="O85" s="1405"/>
      <c r="P85" s="1415"/>
    </row>
    <row r="86" spans="1:16" ht="90">
      <c r="A86" s="1402"/>
      <c r="B86" s="704" t="s">
        <v>1466</v>
      </c>
      <c r="C86" s="705" t="s">
        <v>1467</v>
      </c>
      <c r="D86" s="706">
        <v>2025</v>
      </c>
      <c r="E86" s="706">
        <v>2026</v>
      </c>
      <c r="F86" s="749">
        <v>300000</v>
      </c>
      <c r="G86" s="751">
        <v>0</v>
      </c>
      <c r="H86" s="751">
        <v>300000</v>
      </c>
      <c r="I86" s="751">
        <v>0</v>
      </c>
      <c r="J86" s="751">
        <f>H86*(20/100)</f>
        <v>60000</v>
      </c>
      <c r="K86" s="751">
        <v>0</v>
      </c>
      <c r="L86" s="746"/>
      <c r="M86" s="750" t="s">
        <v>1468</v>
      </c>
      <c r="N86" s="709" t="s">
        <v>1469</v>
      </c>
      <c r="O86" s="1405"/>
      <c r="P86" s="1415"/>
    </row>
    <row r="87" spans="1:16" ht="208.5" customHeight="1">
      <c r="A87" s="1402"/>
      <c r="B87" s="704" t="s">
        <v>1470</v>
      </c>
      <c r="C87" s="705" t="s">
        <v>1471</v>
      </c>
      <c r="D87" s="706">
        <v>2025</v>
      </c>
      <c r="E87" s="706">
        <v>2026</v>
      </c>
      <c r="F87" s="746">
        <v>1600000</v>
      </c>
      <c r="G87" s="751">
        <v>0</v>
      </c>
      <c r="H87" s="751"/>
      <c r="I87" s="751">
        <v>0</v>
      </c>
      <c r="J87" s="751"/>
      <c r="K87" s="751">
        <v>0</v>
      </c>
      <c r="L87" s="746">
        <v>1600000</v>
      </c>
      <c r="M87" s="750" t="s">
        <v>1472</v>
      </c>
      <c r="N87" s="709" t="s">
        <v>1473</v>
      </c>
      <c r="O87" s="1405"/>
      <c r="P87" s="1415"/>
    </row>
    <row r="88" spans="1:16" ht="60.75" thickBot="1">
      <c r="A88" s="1403"/>
      <c r="B88" s="704" t="s">
        <v>1474</v>
      </c>
      <c r="C88" s="705" t="s">
        <v>1475</v>
      </c>
      <c r="D88" s="706">
        <v>2025</v>
      </c>
      <c r="E88" s="706">
        <v>2026</v>
      </c>
      <c r="F88" s="746">
        <v>200000</v>
      </c>
      <c r="G88" s="751">
        <v>0</v>
      </c>
      <c r="H88" s="751">
        <v>200000</v>
      </c>
      <c r="I88" s="751">
        <v>0</v>
      </c>
      <c r="J88" s="751">
        <f>H88*(20/100)</f>
        <v>40000</v>
      </c>
      <c r="K88" s="751">
        <v>0</v>
      </c>
      <c r="L88" s="746"/>
      <c r="M88" s="759" t="s">
        <v>1476</v>
      </c>
      <c r="N88" s="760" t="s">
        <v>15</v>
      </c>
      <c r="O88" s="1406"/>
      <c r="P88" s="1416"/>
    </row>
    <row r="89" spans="1:16" ht="123.75" customHeight="1">
      <c r="A89" s="1401" t="s">
        <v>1477</v>
      </c>
      <c r="B89" s="704" t="s">
        <v>1478</v>
      </c>
      <c r="C89" s="705" t="s">
        <v>1479</v>
      </c>
      <c r="D89" s="706">
        <v>2025</v>
      </c>
      <c r="E89" s="706">
        <v>2027</v>
      </c>
      <c r="F89" s="746">
        <f>G89+H89+I89+K89+L89</f>
        <v>1100000</v>
      </c>
      <c r="G89" s="751">
        <v>0</v>
      </c>
      <c r="H89" s="751"/>
      <c r="I89" s="751">
        <v>0</v>
      </c>
      <c r="J89" s="751"/>
      <c r="K89" s="751">
        <v>0</v>
      </c>
      <c r="L89" s="746">
        <v>1100000</v>
      </c>
      <c r="M89" s="750" t="s">
        <v>1480</v>
      </c>
      <c r="N89" s="709" t="s">
        <v>1481</v>
      </c>
      <c r="O89" s="1404" t="s">
        <v>1482</v>
      </c>
      <c r="P89" s="1407">
        <v>0.4</v>
      </c>
    </row>
    <row r="90" spans="1:16" ht="75.75">
      <c r="A90" s="1402"/>
      <c r="B90" s="704" t="s">
        <v>1483</v>
      </c>
      <c r="C90" s="705" t="s">
        <v>1484</v>
      </c>
      <c r="D90" s="706">
        <v>2025</v>
      </c>
      <c r="E90" s="706">
        <v>2026</v>
      </c>
      <c r="F90" s="746">
        <f t="shared" ref="F90:F94" si="9">G90+H90+I90+K90+L90</f>
        <v>100000</v>
      </c>
      <c r="G90" s="751">
        <v>0</v>
      </c>
      <c r="H90" s="751"/>
      <c r="I90" s="751">
        <v>0</v>
      </c>
      <c r="J90" s="751"/>
      <c r="K90" s="751">
        <v>0</v>
      </c>
      <c r="L90" s="746">
        <v>100000</v>
      </c>
      <c r="M90" s="759" t="s">
        <v>1485</v>
      </c>
      <c r="N90" s="760" t="s">
        <v>1486</v>
      </c>
      <c r="O90" s="1405"/>
      <c r="P90" s="1408"/>
    </row>
    <row r="91" spans="1:16" ht="90">
      <c r="A91" s="1402"/>
      <c r="B91" s="704" t="s">
        <v>1487</v>
      </c>
      <c r="C91" s="705" t="s">
        <v>1488</v>
      </c>
      <c r="D91" s="706">
        <v>2025</v>
      </c>
      <c r="E91" s="706">
        <v>2028</v>
      </c>
      <c r="F91" s="746">
        <f t="shared" si="9"/>
        <v>100000</v>
      </c>
      <c r="G91" s="751">
        <v>0</v>
      </c>
      <c r="H91" s="751"/>
      <c r="I91" s="751">
        <v>0</v>
      </c>
      <c r="J91" s="751"/>
      <c r="K91" s="751">
        <v>0</v>
      </c>
      <c r="L91" s="751">
        <v>100000</v>
      </c>
      <c r="M91" s="759" t="s">
        <v>1489</v>
      </c>
      <c r="N91" s="760" t="s">
        <v>1490</v>
      </c>
      <c r="O91" s="1405"/>
      <c r="P91" s="1408"/>
    </row>
    <row r="92" spans="1:16" ht="89.25" customHeight="1">
      <c r="A92" s="1402"/>
      <c r="B92" s="704" t="s">
        <v>1491</v>
      </c>
      <c r="C92" s="705" t="s">
        <v>1492</v>
      </c>
      <c r="D92" s="706">
        <v>2025</v>
      </c>
      <c r="E92" s="706">
        <v>2027</v>
      </c>
      <c r="F92" s="746">
        <v>70000</v>
      </c>
      <c r="G92" s="751">
        <v>0</v>
      </c>
      <c r="H92" s="751">
        <v>70000</v>
      </c>
      <c r="I92" s="751">
        <v>0</v>
      </c>
      <c r="J92" s="751">
        <f>H92*(20/100)</f>
        <v>14000</v>
      </c>
      <c r="K92" s="751">
        <v>0</v>
      </c>
      <c r="L92" s="751"/>
      <c r="M92" s="750" t="s">
        <v>1493</v>
      </c>
      <c r="N92" s="709" t="s">
        <v>1494</v>
      </c>
      <c r="O92" s="1405"/>
      <c r="P92" s="1408"/>
    </row>
    <row r="93" spans="1:16" ht="117" customHeight="1">
      <c r="A93" s="1402"/>
      <c r="B93" s="704" t="s">
        <v>1495</v>
      </c>
      <c r="C93" s="705" t="s">
        <v>1496</v>
      </c>
      <c r="D93" s="706">
        <v>2025</v>
      </c>
      <c r="E93" s="706">
        <v>2028</v>
      </c>
      <c r="F93" s="746">
        <f t="shared" si="9"/>
        <v>30000</v>
      </c>
      <c r="G93" s="751">
        <v>0</v>
      </c>
      <c r="H93" s="751">
        <v>30000</v>
      </c>
      <c r="I93" s="751">
        <v>0</v>
      </c>
      <c r="J93" s="751">
        <f>+H93*(0.2)</f>
        <v>6000</v>
      </c>
      <c r="K93" s="751">
        <v>0</v>
      </c>
      <c r="L93" s="751"/>
      <c r="M93" s="750" t="s">
        <v>1497</v>
      </c>
      <c r="N93" s="709" t="s">
        <v>1498</v>
      </c>
      <c r="O93" s="1405"/>
      <c r="P93" s="1408"/>
    </row>
    <row r="94" spans="1:16" ht="136.5" customHeight="1">
      <c r="A94" s="1402"/>
      <c r="B94" s="704" t="s">
        <v>1499</v>
      </c>
      <c r="C94" s="705" t="s">
        <v>1500</v>
      </c>
      <c r="D94" s="706">
        <v>2026</v>
      </c>
      <c r="E94" s="706">
        <v>2029</v>
      </c>
      <c r="F94" s="746">
        <f t="shared" si="9"/>
        <v>100000</v>
      </c>
      <c r="G94" s="751">
        <v>0</v>
      </c>
      <c r="H94" s="751">
        <v>100000</v>
      </c>
      <c r="I94" s="751">
        <v>0</v>
      </c>
      <c r="J94" s="751"/>
      <c r="K94" s="751">
        <v>0</v>
      </c>
      <c r="L94" s="751"/>
      <c r="M94" s="750" t="s">
        <v>1501</v>
      </c>
      <c r="N94" s="709" t="s">
        <v>1502</v>
      </c>
      <c r="O94" s="1405"/>
      <c r="P94" s="1408"/>
    </row>
    <row r="95" spans="1:16" ht="76.5">
      <c r="A95" s="1402"/>
      <c r="B95" s="704" t="s">
        <v>1503</v>
      </c>
      <c r="C95" s="705" t="s">
        <v>1504</v>
      </c>
      <c r="D95" s="706">
        <v>2026</v>
      </c>
      <c r="E95" s="706">
        <v>2029</v>
      </c>
      <c r="F95" s="746" t="s">
        <v>15</v>
      </c>
      <c r="G95" s="751">
        <v>0</v>
      </c>
      <c r="H95" s="751"/>
      <c r="I95" s="751">
        <v>0</v>
      </c>
      <c r="J95" s="751"/>
      <c r="K95" s="751">
        <v>0</v>
      </c>
      <c r="L95" s="751"/>
      <c r="M95" s="759" t="s">
        <v>1505</v>
      </c>
      <c r="N95" s="760" t="s">
        <v>15</v>
      </c>
      <c r="O95" s="1405"/>
      <c r="P95" s="1408"/>
    </row>
    <row r="96" spans="1:16" ht="92.25" thickBot="1">
      <c r="A96" s="1403"/>
      <c r="B96" s="704" t="s">
        <v>1506</v>
      </c>
      <c r="C96" s="705" t="s">
        <v>1507</v>
      </c>
      <c r="D96" s="706">
        <v>2025</v>
      </c>
      <c r="E96" s="706">
        <v>2030</v>
      </c>
      <c r="F96" s="746">
        <v>50000</v>
      </c>
      <c r="G96" s="751">
        <v>0</v>
      </c>
      <c r="H96" s="751">
        <v>50000</v>
      </c>
      <c r="I96" s="751">
        <v>0</v>
      </c>
      <c r="J96" s="751">
        <f>H96*(20/100)</f>
        <v>10000</v>
      </c>
      <c r="K96" s="751">
        <v>0</v>
      </c>
      <c r="L96" s="751"/>
      <c r="M96" s="753" t="s">
        <v>1508</v>
      </c>
      <c r="N96" s="709" t="s">
        <v>15</v>
      </c>
      <c r="O96" s="1406"/>
      <c r="P96" s="1409"/>
    </row>
    <row r="97" spans="1:86">
      <c r="A97" s="1410" t="s">
        <v>1509</v>
      </c>
      <c r="B97" s="1411"/>
      <c r="C97" s="738"/>
      <c r="D97" s="738"/>
      <c r="E97" s="738"/>
      <c r="F97" s="739">
        <f>SUM(F76:F96)</f>
        <v>5550000</v>
      </c>
      <c r="G97" s="739">
        <f t="shared" ref="G97:L97" si="10">SUM(G76:G96)</f>
        <v>0</v>
      </c>
      <c r="H97" s="739">
        <f t="shared" si="10"/>
        <v>2650000</v>
      </c>
      <c r="I97" s="739">
        <f t="shared" si="10"/>
        <v>0</v>
      </c>
      <c r="J97" s="757">
        <f>J96+J93+J92+J88+J86+J84+J83+J82+J80+J79+J77</f>
        <v>440000</v>
      </c>
      <c r="K97" s="739">
        <f t="shared" si="10"/>
        <v>0</v>
      </c>
      <c r="L97" s="739">
        <f t="shared" si="10"/>
        <v>2900000</v>
      </c>
      <c r="M97" s="738"/>
      <c r="N97" s="740"/>
      <c r="O97" s="738"/>
      <c r="P97" s="741"/>
    </row>
    <row r="98" spans="1:86" ht="16.5" thickBot="1">
      <c r="A98" s="1412" t="s">
        <v>404</v>
      </c>
      <c r="B98" s="1413"/>
      <c r="C98" s="761"/>
      <c r="D98" s="761"/>
      <c r="E98" s="761"/>
      <c r="F98" s="762">
        <f t="shared" ref="F98:L98" si="11">SUM(F97+F74+F29+F22)</f>
        <v>11860000</v>
      </c>
      <c r="G98" s="762">
        <f t="shared" si="11"/>
        <v>40000</v>
      </c>
      <c r="H98" s="762">
        <f t="shared" si="11"/>
        <v>7815000</v>
      </c>
      <c r="I98" s="762">
        <f t="shared" si="11"/>
        <v>0</v>
      </c>
      <c r="J98" s="763">
        <f>J97+J74</f>
        <v>854000</v>
      </c>
      <c r="K98" s="762">
        <f t="shared" si="11"/>
        <v>30000</v>
      </c>
      <c r="L98" s="762">
        <f t="shared" si="11"/>
        <v>3975000</v>
      </c>
      <c r="M98" s="761"/>
      <c r="N98" s="761"/>
      <c r="O98" s="761"/>
      <c r="P98" s="764"/>
    </row>
    <row r="99" spans="1:86">
      <c r="H99" s="629"/>
    </row>
    <row r="100" spans="1:86" ht="57.6" customHeight="1">
      <c r="A100" s="1154" t="s">
        <v>908</v>
      </c>
      <c r="B100" s="1155"/>
      <c r="C100" s="1155"/>
      <c r="D100" s="1155"/>
      <c r="E100" s="1155"/>
      <c r="F100" s="1155"/>
      <c r="G100" s="1155"/>
      <c r="H100" s="1155"/>
      <c r="I100" s="1155"/>
      <c r="J100" s="1155"/>
      <c r="K100" s="1155"/>
      <c r="L100" s="1155"/>
      <c r="Q100" s="629"/>
      <c r="R100" s="629"/>
      <c r="S100" s="629"/>
    </row>
    <row r="101" spans="1:86" s="732" customFormat="1" ht="40.9" customHeight="1">
      <c r="A101" s="1227" t="s">
        <v>1510</v>
      </c>
      <c r="B101" s="1400"/>
      <c r="C101" s="1400"/>
      <c r="D101" s="1400"/>
      <c r="E101" s="1400"/>
      <c r="F101" s="1400"/>
      <c r="G101" s="1400"/>
      <c r="H101" s="1400"/>
      <c r="I101" s="1400"/>
      <c r="J101" s="1400"/>
      <c r="K101" s="1400"/>
      <c r="L101" s="1400"/>
      <c r="M101" s="1400"/>
      <c r="N101" s="765"/>
      <c r="O101" s="710"/>
      <c r="P101" s="765"/>
      <c r="Q101" s="629"/>
      <c r="R101" s="629"/>
      <c r="S101" s="629"/>
      <c r="T101" s="629"/>
      <c r="U101" s="629"/>
      <c r="V101" s="629"/>
      <c r="W101" s="629"/>
      <c r="X101" s="629"/>
      <c r="Y101" s="629"/>
      <c r="Z101" s="624"/>
      <c r="AA101" s="624"/>
      <c r="AB101" s="624"/>
      <c r="AC101" s="624"/>
      <c r="AD101" s="624"/>
      <c r="AE101" s="624"/>
      <c r="AF101" s="624"/>
      <c r="AG101" s="624"/>
      <c r="AH101" s="624"/>
      <c r="AI101" s="624"/>
      <c r="AJ101" s="624"/>
      <c r="AK101" s="624"/>
      <c r="AL101" s="624"/>
      <c r="AM101" s="624"/>
      <c r="AN101" s="624"/>
      <c r="AO101" s="624"/>
      <c r="AP101" s="624"/>
      <c r="AQ101" s="624"/>
      <c r="AR101" s="624"/>
      <c r="AS101" s="624"/>
      <c r="AT101" s="624"/>
      <c r="AU101" s="624"/>
      <c r="AV101" s="624"/>
      <c r="AW101" s="624"/>
      <c r="AX101" s="624"/>
      <c r="AY101" s="624"/>
      <c r="AZ101" s="624"/>
      <c r="BA101" s="624"/>
      <c r="BB101" s="624"/>
      <c r="BC101" s="624"/>
      <c r="BD101" s="624"/>
      <c r="BE101" s="624"/>
      <c r="BF101" s="624"/>
      <c r="BG101" s="624"/>
      <c r="BH101" s="624"/>
      <c r="BI101" s="624"/>
      <c r="BJ101" s="624"/>
      <c r="BK101" s="624"/>
      <c r="BL101" s="624"/>
      <c r="BM101" s="624"/>
      <c r="BN101" s="624"/>
      <c r="BO101" s="624"/>
      <c r="BP101" s="624"/>
      <c r="BQ101" s="624"/>
      <c r="BR101" s="624"/>
      <c r="BS101" s="624"/>
      <c r="BT101" s="624"/>
      <c r="BU101" s="624"/>
      <c r="BV101" s="624"/>
      <c r="BW101" s="624"/>
      <c r="BX101" s="624"/>
      <c r="BY101" s="624"/>
      <c r="BZ101" s="624"/>
      <c r="CA101" s="624"/>
      <c r="CB101" s="624"/>
      <c r="CC101" s="624"/>
      <c r="CD101" s="624"/>
      <c r="CE101" s="624"/>
      <c r="CF101" s="624"/>
      <c r="CG101" s="624"/>
      <c r="CH101" s="624"/>
    </row>
    <row r="102" spans="1:86" s="732" customFormat="1">
      <c r="A102" s="710"/>
      <c r="B102" s="710"/>
      <c r="C102" s="710"/>
      <c r="D102" s="710"/>
      <c r="E102" s="710"/>
      <c r="F102" s="710"/>
      <c r="G102" s="710"/>
      <c r="H102" s="629"/>
      <c r="I102" s="710"/>
      <c r="J102" s="710"/>
      <c r="K102" s="710"/>
      <c r="L102" s="710"/>
      <c r="M102" s="710"/>
      <c r="N102" s="765"/>
      <c r="O102" s="710"/>
      <c r="P102" s="765"/>
      <c r="Q102" s="710"/>
      <c r="R102" s="710"/>
      <c r="S102" s="710"/>
      <c r="T102" s="629"/>
      <c r="U102" s="629"/>
      <c r="V102" s="629"/>
      <c r="W102" s="629"/>
      <c r="X102" s="629"/>
      <c r="Y102" s="629"/>
      <c r="Z102" s="624"/>
      <c r="AA102" s="624"/>
      <c r="AB102" s="624"/>
      <c r="AC102" s="624"/>
      <c r="AD102" s="624"/>
      <c r="AE102" s="624"/>
      <c r="AF102" s="624"/>
      <c r="AG102" s="624"/>
      <c r="AH102" s="624"/>
      <c r="AI102" s="624"/>
      <c r="AJ102" s="624"/>
      <c r="AK102" s="624"/>
      <c r="AL102" s="624"/>
      <c r="AM102" s="624"/>
      <c r="AN102" s="624"/>
      <c r="AO102" s="624"/>
      <c r="AP102" s="624"/>
      <c r="AQ102" s="624"/>
      <c r="AR102" s="624"/>
      <c r="AS102" s="624"/>
      <c r="AT102" s="624"/>
      <c r="AU102" s="624"/>
      <c r="AV102" s="624"/>
      <c r="AW102" s="624"/>
      <c r="AX102" s="624"/>
      <c r="AY102" s="624"/>
      <c r="AZ102" s="624"/>
      <c r="BA102" s="624"/>
      <c r="BB102" s="624"/>
      <c r="BC102" s="624"/>
      <c r="BD102" s="624"/>
      <c r="BE102" s="624"/>
      <c r="BF102" s="624"/>
      <c r="BG102" s="624"/>
      <c r="BH102" s="624"/>
      <c r="BI102" s="624"/>
      <c r="BJ102" s="624"/>
      <c r="BK102" s="624"/>
      <c r="BL102" s="624"/>
      <c r="BM102" s="624"/>
      <c r="BN102" s="624"/>
      <c r="BO102" s="624"/>
      <c r="BP102" s="624"/>
      <c r="BQ102" s="624"/>
      <c r="BR102" s="624"/>
      <c r="BS102" s="624"/>
      <c r="BT102" s="624"/>
      <c r="BU102" s="624"/>
      <c r="BV102" s="624"/>
      <c r="BW102" s="624"/>
      <c r="BX102" s="624"/>
      <c r="BY102" s="624"/>
      <c r="BZ102" s="624"/>
      <c r="CA102" s="624"/>
      <c r="CB102" s="624"/>
      <c r="CC102" s="624"/>
      <c r="CD102" s="624"/>
      <c r="CE102" s="624"/>
      <c r="CF102" s="624"/>
      <c r="CG102" s="624"/>
      <c r="CH102" s="624"/>
    </row>
    <row r="103" spans="1:86">
      <c r="H103" s="629"/>
    </row>
    <row r="104" spans="1:86">
      <c r="H104" s="629"/>
    </row>
    <row r="105" spans="1:86">
      <c r="H105" s="629"/>
    </row>
    <row r="106" spans="1:86">
      <c r="H106" s="629"/>
    </row>
    <row r="107" spans="1:86">
      <c r="H107" s="629"/>
    </row>
    <row r="108" spans="1:86">
      <c r="H108" s="629"/>
    </row>
    <row r="109" spans="1:86">
      <c r="H109" s="629"/>
    </row>
    <row r="110" spans="1:86">
      <c r="H110" s="629"/>
    </row>
    <row r="111" spans="1:86">
      <c r="H111" s="629"/>
    </row>
    <row r="112" spans="1:86">
      <c r="H112" s="629"/>
    </row>
    <row r="113" spans="8:8">
      <c r="H113" s="629"/>
    </row>
    <row r="114" spans="8:8">
      <c r="H114" s="629"/>
    </row>
    <row r="115" spans="8:8">
      <c r="H115" s="629"/>
    </row>
    <row r="116" spans="8:8">
      <c r="H116" s="629"/>
    </row>
    <row r="117" spans="8:8">
      <c r="H117" s="629"/>
    </row>
    <row r="118" spans="8:8">
      <c r="H118" s="629"/>
    </row>
    <row r="119" spans="8:8">
      <c r="H119" s="629"/>
    </row>
    <row r="120" spans="8:8">
      <c r="H120" s="629"/>
    </row>
    <row r="121" spans="8:8">
      <c r="H121" s="629"/>
    </row>
    <row r="122" spans="8:8">
      <c r="H122" s="629"/>
    </row>
    <row r="123" spans="8:8">
      <c r="H123" s="629"/>
    </row>
    <row r="124" spans="8:8">
      <c r="H124" s="629"/>
    </row>
    <row r="125" spans="8:8">
      <c r="H125" s="629"/>
    </row>
    <row r="126" spans="8:8">
      <c r="H126" s="629"/>
    </row>
    <row r="127" spans="8:8">
      <c r="H127" s="629"/>
    </row>
    <row r="128" spans="8:8">
      <c r="H128" s="629"/>
    </row>
    <row r="129" spans="8:8">
      <c r="H129" s="629"/>
    </row>
    <row r="130" spans="8:8">
      <c r="H130" s="629"/>
    </row>
    <row r="131" spans="8:8">
      <c r="H131" s="629"/>
    </row>
    <row r="132" spans="8:8">
      <c r="H132" s="629"/>
    </row>
    <row r="133" spans="8:8">
      <c r="H133" s="629"/>
    </row>
    <row r="134" spans="8:8">
      <c r="H134" s="629"/>
    </row>
    <row r="135" spans="8:8">
      <c r="H135" s="629"/>
    </row>
    <row r="136" spans="8:8">
      <c r="H136" s="629"/>
    </row>
    <row r="137" spans="8:8">
      <c r="H137" s="629"/>
    </row>
    <row r="138" spans="8:8">
      <c r="H138" s="629"/>
    </row>
    <row r="139" spans="8:8">
      <c r="H139" s="629"/>
    </row>
    <row r="140" spans="8:8">
      <c r="H140" s="629"/>
    </row>
    <row r="141" spans="8:8">
      <c r="H141" s="629"/>
    </row>
    <row r="142" spans="8:8">
      <c r="H142" s="629"/>
    </row>
    <row r="143" spans="8:8">
      <c r="H143" s="629"/>
    </row>
    <row r="144" spans="8:8">
      <c r="H144" s="629"/>
    </row>
    <row r="145" spans="8:8">
      <c r="H145" s="629"/>
    </row>
    <row r="146" spans="8:8">
      <c r="H146" s="629"/>
    </row>
    <row r="147" spans="8:8">
      <c r="H147" s="629"/>
    </row>
    <row r="148" spans="8:8">
      <c r="H148" s="629"/>
    </row>
    <row r="149" spans="8:8">
      <c r="H149" s="629"/>
    </row>
    <row r="150" spans="8:8">
      <c r="H150" s="629"/>
    </row>
    <row r="151" spans="8:8">
      <c r="H151" s="629"/>
    </row>
    <row r="152" spans="8:8">
      <c r="H152" s="629"/>
    </row>
    <row r="153" spans="8:8">
      <c r="H153" s="629"/>
    </row>
    <row r="154" spans="8:8">
      <c r="H154" s="629"/>
    </row>
    <row r="155" spans="8:8">
      <c r="H155" s="629"/>
    </row>
    <row r="156" spans="8:8">
      <c r="H156" s="629"/>
    </row>
    <row r="157" spans="8:8">
      <c r="H157" s="629"/>
    </row>
    <row r="158" spans="8:8">
      <c r="H158" s="629"/>
    </row>
    <row r="159" spans="8:8">
      <c r="H159" s="629"/>
    </row>
    <row r="160" spans="8:8">
      <c r="H160" s="629"/>
    </row>
    <row r="161" spans="8:8">
      <c r="H161" s="629"/>
    </row>
    <row r="162" spans="8:8">
      <c r="H162" s="629"/>
    </row>
    <row r="163" spans="8:8">
      <c r="H163" s="629"/>
    </row>
    <row r="164" spans="8:8">
      <c r="H164" s="629"/>
    </row>
    <row r="165" spans="8:8">
      <c r="H165" s="629"/>
    </row>
    <row r="166" spans="8:8">
      <c r="H166" s="629"/>
    </row>
    <row r="167" spans="8:8">
      <c r="H167" s="629"/>
    </row>
    <row r="168" spans="8:8">
      <c r="H168" s="629"/>
    </row>
    <row r="169" spans="8:8">
      <c r="H169" s="629"/>
    </row>
    <row r="170" spans="8:8">
      <c r="H170" s="629"/>
    </row>
    <row r="171" spans="8:8">
      <c r="H171" s="629"/>
    </row>
    <row r="172" spans="8:8">
      <c r="H172" s="629"/>
    </row>
    <row r="173" spans="8:8">
      <c r="H173" s="629"/>
    </row>
    <row r="174" spans="8:8">
      <c r="H174" s="629"/>
    </row>
    <row r="175" spans="8:8">
      <c r="H175" s="629"/>
    </row>
    <row r="176" spans="8:8">
      <c r="H176" s="629"/>
    </row>
    <row r="177" spans="8:8">
      <c r="H177" s="629"/>
    </row>
    <row r="178" spans="8:8">
      <c r="H178" s="629"/>
    </row>
    <row r="179" spans="8:8">
      <c r="H179" s="629"/>
    </row>
    <row r="180" spans="8:8">
      <c r="H180" s="629"/>
    </row>
    <row r="181" spans="8:8">
      <c r="H181" s="629"/>
    </row>
    <row r="182" spans="8:8">
      <c r="H182" s="629"/>
    </row>
    <row r="183" spans="8:8">
      <c r="H183" s="629"/>
    </row>
    <row r="184" spans="8:8">
      <c r="H184" s="629"/>
    </row>
    <row r="185" spans="8:8">
      <c r="H185" s="629"/>
    </row>
    <row r="186" spans="8:8">
      <c r="H186" s="629"/>
    </row>
    <row r="187" spans="8:8">
      <c r="H187" s="629"/>
    </row>
    <row r="188" spans="8:8">
      <c r="H188" s="629"/>
    </row>
    <row r="189" spans="8:8">
      <c r="H189" s="629"/>
    </row>
    <row r="190" spans="8:8">
      <c r="H190" s="629"/>
    </row>
    <row r="191" spans="8:8">
      <c r="H191" s="629"/>
    </row>
    <row r="192" spans="8:8">
      <c r="H192" s="629"/>
    </row>
    <row r="193" spans="8:8">
      <c r="H193" s="629"/>
    </row>
    <row r="194" spans="8:8">
      <c r="H194" s="629"/>
    </row>
    <row r="195" spans="8:8">
      <c r="H195" s="629"/>
    </row>
    <row r="196" spans="8:8">
      <c r="H196" s="629"/>
    </row>
    <row r="197" spans="8:8">
      <c r="H197" s="629"/>
    </row>
    <row r="198" spans="8:8">
      <c r="H198" s="629"/>
    </row>
    <row r="199" spans="8:8">
      <c r="H199" s="629"/>
    </row>
    <row r="200" spans="8:8">
      <c r="H200" s="629"/>
    </row>
    <row r="201" spans="8:8">
      <c r="H201" s="629"/>
    </row>
    <row r="202" spans="8:8">
      <c r="H202" s="629"/>
    </row>
    <row r="203" spans="8:8">
      <c r="H203" s="629"/>
    </row>
    <row r="204" spans="8:8">
      <c r="H204" s="629"/>
    </row>
    <row r="205" spans="8:8">
      <c r="H205" s="629"/>
    </row>
    <row r="206" spans="8:8">
      <c r="H206" s="629"/>
    </row>
    <row r="207" spans="8:8">
      <c r="H207" s="629"/>
    </row>
    <row r="208" spans="8:8">
      <c r="H208" s="629"/>
    </row>
    <row r="209" spans="8:8">
      <c r="H209" s="629"/>
    </row>
    <row r="210" spans="8:8">
      <c r="H210" s="629"/>
    </row>
    <row r="211" spans="8:8">
      <c r="H211" s="629"/>
    </row>
    <row r="212" spans="8:8">
      <c r="H212" s="629"/>
    </row>
    <row r="213" spans="8:8">
      <c r="H213" s="629"/>
    </row>
    <row r="214" spans="8:8">
      <c r="H214" s="629"/>
    </row>
    <row r="215" spans="8:8">
      <c r="H215" s="629"/>
    </row>
    <row r="216" spans="8:8">
      <c r="H216" s="629"/>
    </row>
    <row r="217" spans="8:8">
      <c r="H217" s="629"/>
    </row>
    <row r="218" spans="8:8">
      <c r="H218" s="629"/>
    </row>
    <row r="219" spans="8:8">
      <c r="H219" s="629"/>
    </row>
    <row r="220" spans="8:8">
      <c r="H220" s="629"/>
    </row>
    <row r="221" spans="8:8">
      <c r="H221" s="629"/>
    </row>
    <row r="222" spans="8:8">
      <c r="H222" s="629"/>
    </row>
    <row r="223" spans="8:8">
      <c r="H223" s="629"/>
    </row>
    <row r="224" spans="8:8">
      <c r="H224" s="629"/>
    </row>
    <row r="225" spans="8:8">
      <c r="H225" s="629"/>
    </row>
    <row r="226" spans="8:8">
      <c r="H226" s="629"/>
    </row>
    <row r="227" spans="8:8">
      <c r="H227" s="629"/>
    </row>
    <row r="228" spans="8:8">
      <c r="H228" s="629"/>
    </row>
    <row r="229" spans="8:8">
      <c r="H229" s="629"/>
    </row>
    <row r="230" spans="8:8">
      <c r="H230" s="629"/>
    </row>
    <row r="231" spans="8:8">
      <c r="H231" s="629"/>
    </row>
    <row r="232" spans="8:8">
      <c r="H232" s="629"/>
    </row>
    <row r="233" spans="8:8">
      <c r="H233" s="629"/>
    </row>
    <row r="234" spans="8:8">
      <c r="H234" s="629"/>
    </row>
    <row r="235" spans="8:8">
      <c r="H235" s="629"/>
    </row>
    <row r="236" spans="8:8">
      <c r="H236" s="629"/>
    </row>
    <row r="237" spans="8:8">
      <c r="H237" s="629"/>
    </row>
    <row r="238" spans="8:8">
      <c r="H238" s="629"/>
    </row>
    <row r="239" spans="8:8">
      <c r="H239" s="629"/>
    </row>
    <row r="240" spans="8:8">
      <c r="H240" s="629"/>
    </row>
    <row r="241" spans="8:8">
      <c r="H241" s="629"/>
    </row>
    <row r="242" spans="8:8">
      <c r="H242" s="629"/>
    </row>
    <row r="243" spans="8:8">
      <c r="H243" s="629"/>
    </row>
    <row r="244" spans="8:8">
      <c r="H244" s="629"/>
    </row>
    <row r="245" spans="8:8">
      <c r="H245" s="629"/>
    </row>
    <row r="246" spans="8:8">
      <c r="H246" s="629"/>
    </row>
    <row r="247" spans="8:8">
      <c r="H247" s="629"/>
    </row>
    <row r="248" spans="8:8">
      <c r="H248" s="629"/>
    </row>
    <row r="249" spans="8:8">
      <c r="H249" s="629"/>
    </row>
    <row r="250" spans="8:8">
      <c r="H250" s="629"/>
    </row>
    <row r="251" spans="8:8">
      <c r="H251" s="629"/>
    </row>
    <row r="252" spans="8:8">
      <c r="H252" s="629"/>
    </row>
    <row r="253" spans="8:8">
      <c r="H253" s="629"/>
    </row>
    <row r="254" spans="8:8">
      <c r="H254" s="629"/>
    </row>
    <row r="255" spans="8:8">
      <c r="H255" s="629"/>
    </row>
    <row r="256" spans="8:8">
      <c r="H256" s="629"/>
    </row>
    <row r="257" spans="8:8">
      <c r="H257" s="629"/>
    </row>
    <row r="258" spans="8:8">
      <c r="H258" s="629"/>
    </row>
    <row r="259" spans="8:8">
      <c r="H259" s="629"/>
    </row>
    <row r="260" spans="8:8">
      <c r="H260" s="629"/>
    </row>
    <row r="261" spans="8:8">
      <c r="H261" s="629"/>
    </row>
    <row r="262" spans="8:8">
      <c r="H262" s="629"/>
    </row>
    <row r="263" spans="8:8">
      <c r="H263" s="629"/>
    </row>
    <row r="264" spans="8:8">
      <c r="H264" s="629"/>
    </row>
    <row r="265" spans="8:8">
      <c r="H265" s="629"/>
    </row>
    <row r="266" spans="8:8">
      <c r="H266" s="629"/>
    </row>
    <row r="267" spans="8:8">
      <c r="H267" s="629"/>
    </row>
    <row r="268" spans="8:8">
      <c r="H268" s="629"/>
    </row>
    <row r="269" spans="8:8">
      <c r="H269" s="629"/>
    </row>
    <row r="270" spans="8:8">
      <c r="H270" s="629"/>
    </row>
    <row r="271" spans="8:8">
      <c r="H271" s="629"/>
    </row>
    <row r="272" spans="8:8">
      <c r="H272" s="629"/>
    </row>
    <row r="273" spans="8:8">
      <c r="H273" s="629"/>
    </row>
    <row r="274" spans="8:8">
      <c r="H274" s="629"/>
    </row>
    <row r="275" spans="8:8">
      <c r="H275" s="629"/>
    </row>
    <row r="276" spans="8:8">
      <c r="H276" s="629"/>
    </row>
    <row r="277" spans="8:8">
      <c r="H277" s="629"/>
    </row>
    <row r="278" spans="8:8">
      <c r="H278" s="629"/>
    </row>
    <row r="279" spans="8:8">
      <c r="H279" s="629"/>
    </row>
    <row r="280" spans="8:8">
      <c r="H280" s="629"/>
    </row>
    <row r="281" spans="8:8">
      <c r="H281" s="629"/>
    </row>
    <row r="282" spans="8:8">
      <c r="H282" s="629"/>
    </row>
    <row r="283" spans="8:8">
      <c r="H283" s="629"/>
    </row>
    <row r="284" spans="8:8">
      <c r="H284" s="629"/>
    </row>
    <row r="285" spans="8:8">
      <c r="H285" s="629"/>
    </row>
    <row r="286" spans="8:8">
      <c r="H286" s="629"/>
    </row>
    <row r="287" spans="8:8">
      <c r="H287" s="629"/>
    </row>
    <row r="288" spans="8:8">
      <c r="H288" s="629"/>
    </row>
    <row r="289" spans="8:8">
      <c r="H289" s="629"/>
    </row>
    <row r="290" spans="8:8">
      <c r="H290" s="629"/>
    </row>
    <row r="291" spans="8:8">
      <c r="H291" s="629"/>
    </row>
    <row r="292" spans="8:8">
      <c r="H292" s="629"/>
    </row>
    <row r="293" spans="8:8">
      <c r="H293" s="629"/>
    </row>
    <row r="294" spans="8:8">
      <c r="H294" s="629"/>
    </row>
    <row r="295" spans="8:8">
      <c r="H295" s="629"/>
    </row>
    <row r="296" spans="8:8">
      <c r="H296" s="629"/>
    </row>
    <row r="297" spans="8:8">
      <c r="H297" s="629"/>
    </row>
    <row r="298" spans="8:8">
      <c r="H298" s="629"/>
    </row>
    <row r="299" spans="8:8">
      <c r="H299" s="629"/>
    </row>
    <row r="300" spans="8:8">
      <c r="H300" s="629"/>
    </row>
    <row r="301" spans="8:8">
      <c r="H301" s="629"/>
    </row>
    <row r="302" spans="8:8">
      <c r="H302" s="629"/>
    </row>
    <row r="303" spans="8:8">
      <c r="H303" s="629"/>
    </row>
    <row r="304" spans="8:8">
      <c r="H304" s="629"/>
    </row>
    <row r="305" spans="8:8">
      <c r="H305" s="629"/>
    </row>
    <row r="306" spans="8:8">
      <c r="H306" s="629"/>
    </row>
    <row r="307" spans="8:8">
      <c r="H307" s="629"/>
    </row>
    <row r="308" spans="8:8">
      <c r="H308" s="629"/>
    </row>
    <row r="309" spans="8:8">
      <c r="H309" s="629"/>
    </row>
    <row r="310" spans="8:8">
      <c r="H310" s="629"/>
    </row>
    <row r="311" spans="8:8">
      <c r="H311" s="629"/>
    </row>
    <row r="312" spans="8:8">
      <c r="H312" s="629"/>
    </row>
    <row r="313" spans="8:8">
      <c r="H313" s="629"/>
    </row>
    <row r="314" spans="8:8">
      <c r="H314" s="629"/>
    </row>
    <row r="315" spans="8:8">
      <c r="H315" s="629"/>
    </row>
    <row r="316" spans="8:8">
      <c r="H316" s="629"/>
    </row>
    <row r="317" spans="8:8">
      <c r="H317" s="629"/>
    </row>
    <row r="318" spans="8:8">
      <c r="H318" s="629"/>
    </row>
    <row r="319" spans="8:8">
      <c r="H319" s="629"/>
    </row>
    <row r="320" spans="8:8">
      <c r="H320" s="629"/>
    </row>
    <row r="321" spans="8:8">
      <c r="H321" s="629"/>
    </row>
    <row r="322" spans="8:8">
      <c r="H322" s="629"/>
    </row>
    <row r="323" spans="8:8">
      <c r="H323" s="629"/>
    </row>
    <row r="324" spans="8:8">
      <c r="H324" s="629"/>
    </row>
    <row r="325" spans="8:8">
      <c r="H325" s="629"/>
    </row>
    <row r="326" spans="8:8">
      <c r="H326" s="629"/>
    </row>
    <row r="327" spans="8:8">
      <c r="H327" s="629"/>
    </row>
    <row r="328" spans="8:8">
      <c r="H328" s="629"/>
    </row>
    <row r="329" spans="8:8">
      <c r="H329" s="629"/>
    </row>
    <row r="330" spans="8:8">
      <c r="H330" s="629"/>
    </row>
    <row r="331" spans="8:8">
      <c r="H331" s="629"/>
    </row>
    <row r="332" spans="8:8">
      <c r="H332" s="629"/>
    </row>
    <row r="333" spans="8:8">
      <c r="H333" s="629"/>
    </row>
    <row r="334" spans="8:8">
      <c r="H334" s="629"/>
    </row>
    <row r="335" spans="8:8">
      <c r="H335" s="629"/>
    </row>
    <row r="336" spans="8:8">
      <c r="H336" s="629"/>
    </row>
    <row r="337" spans="8:8">
      <c r="H337" s="629"/>
    </row>
    <row r="338" spans="8:8">
      <c r="H338" s="629"/>
    </row>
    <row r="339" spans="8:8">
      <c r="H339" s="629"/>
    </row>
    <row r="340" spans="8:8">
      <c r="H340" s="629"/>
    </row>
    <row r="341" spans="8:8">
      <c r="H341" s="629"/>
    </row>
    <row r="342" spans="8:8">
      <c r="H342" s="629"/>
    </row>
    <row r="343" spans="8:8">
      <c r="H343" s="629"/>
    </row>
    <row r="344" spans="8:8">
      <c r="H344" s="629"/>
    </row>
    <row r="345" spans="8:8">
      <c r="H345" s="629"/>
    </row>
    <row r="346" spans="8:8">
      <c r="H346" s="629"/>
    </row>
    <row r="347" spans="8:8">
      <c r="H347" s="629"/>
    </row>
    <row r="348" spans="8:8">
      <c r="H348" s="629"/>
    </row>
    <row r="349" spans="8:8">
      <c r="H349" s="629"/>
    </row>
    <row r="350" spans="8:8">
      <c r="H350" s="629"/>
    </row>
    <row r="351" spans="8:8">
      <c r="H351" s="629"/>
    </row>
    <row r="352" spans="8:8">
      <c r="H352" s="629"/>
    </row>
    <row r="353" spans="8:8">
      <c r="H353" s="629"/>
    </row>
    <row r="354" spans="8:8">
      <c r="H354" s="629"/>
    </row>
    <row r="355" spans="8:8">
      <c r="H355" s="629"/>
    </row>
    <row r="356" spans="8:8">
      <c r="H356" s="629"/>
    </row>
    <row r="357" spans="8:8">
      <c r="H357" s="629"/>
    </row>
    <row r="358" spans="8:8">
      <c r="H358" s="629"/>
    </row>
    <row r="359" spans="8:8">
      <c r="H359" s="629"/>
    </row>
    <row r="360" spans="8:8">
      <c r="H360" s="629"/>
    </row>
    <row r="361" spans="8:8">
      <c r="H361" s="629"/>
    </row>
    <row r="362" spans="8:8">
      <c r="H362" s="629"/>
    </row>
    <row r="363" spans="8:8">
      <c r="H363" s="629"/>
    </row>
    <row r="364" spans="8:8">
      <c r="H364" s="629"/>
    </row>
    <row r="365" spans="8:8">
      <c r="H365" s="629"/>
    </row>
    <row r="366" spans="8:8">
      <c r="H366" s="629"/>
    </row>
    <row r="367" spans="8:8">
      <c r="H367" s="629"/>
    </row>
    <row r="368" spans="8:8">
      <c r="H368" s="629"/>
    </row>
    <row r="369" spans="8:8">
      <c r="H369" s="629"/>
    </row>
    <row r="370" spans="8:8">
      <c r="H370" s="629"/>
    </row>
    <row r="371" spans="8:8">
      <c r="H371" s="629"/>
    </row>
    <row r="372" spans="8:8">
      <c r="H372" s="629"/>
    </row>
    <row r="373" spans="8:8">
      <c r="H373" s="629"/>
    </row>
    <row r="374" spans="8:8">
      <c r="H374" s="629"/>
    </row>
    <row r="375" spans="8:8">
      <c r="H375" s="629"/>
    </row>
    <row r="376" spans="8:8">
      <c r="H376" s="629"/>
    </row>
    <row r="377" spans="8:8">
      <c r="H377" s="629"/>
    </row>
    <row r="378" spans="8:8">
      <c r="H378" s="629"/>
    </row>
    <row r="379" spans="8:8">
      <c r="H379" s="629"/>
    </row>
    <row r="380" spans="8:8">
      <c r="H380" s="629"/>
    </row>
    <row r="381" spans="8:8">
      <c r="H381" s="629"/>
    </row>
    <row r="382" spans="8:8">
      <c r="H382" s="629"/>
    </row>
    <row r="383" spans="8:8">
      <c r="H383" s="629"/>
    </row>
    <row r="384" spans="8:8">
      <c r="H384" s="629"/>
    </row>
    <row r="385" spans="8:8">
      <c r="H385" s="629"/>
    </row>
    <row r="386" spans="8:8">
      <c r="H386" s="629"/>
    </row>
    <row r="387" spans="8:8">
      <c r="H387" s="629"/>
    </row>
    <row r="388" spans="8:8">
      <c r="H388" s="629"/>
    </row>
    <row r="389" spans="8:8">
      <c r="H389" s="629"/>
    </row>
    <row r="390" spans="8:8">
      <c r="H390" s="629"/>
    </row>
    <row r="391" spans="8:8">
      <c r="H391" s="629"/>
    </row>
    <row r="392" spans="8:8">
      <c r="H392" s="629"/>
    </row>
    <row r="393" spans="8:8">
      <c r="H393" s="629"/>
    </row>
    <row r="394" spans="8:8">
      <c r="H394" s="629"/>
    </row>
    <row r="395" spans="8:8">
      <c r="H395" s="629"/>
    </row>
    <row r="396" spans="8:8">
      <c r="H396" s="629"/>
    </row>
    <row r="397" spans="8:8">
      <c r="H397" s="629"/>
    </row>
    <row r="398" spans="8:8">
      <c r="H398" s="629"/>
    </row>
    <row r="399" spans="8:8">
      <c r="H399" s="629"/>
    </row>
    <row r="400" spans="8:8">
      <c r="H400" s="629"/>
    </row>
    <row r="401" spans="8:8">
      <c r="H401" s="629"/>
    </row>
    <row r="402" spans="8:8">
      <c r="H402" s="629"/>
    </row>
    <row r="403" spans="8:8">
      <c r="H403" s="629"/>
    </row>
    <row r="404" spans="8:8">
      <c r="H404" s="629"/>
    </row>
    <row r="405" spans="8:8">
      <c r="H405" s="629"/>
    </row>
    <row r="406" spans="8:8">
      <c r="H406" s="629"/>
    </row>
    <row r="407" spans="8:8">
      <c r="H407" s="629"/>
    </row>
    <row r="408" spans="8:8">
      <c r="H408" s="629"/>
    </row>
    <row r="409" spans="8:8">
      <c r="H409" s="629"/>
    </row>
    <row r="410" spans="8:8">
      <c r="H410" s="629"/>
    </row>
    <row r="411" spans="8:8">
      <c r="H411" s="629"/>
    </row>
    <row r="412" spans="8:8">
      <c r="H412" s="629"/>
    </row>
    <row r="413" spans="8:8">
      <c r="H413" s="629"/>
    </row>
    <row r="414" spans="8:8">
      <c r="H414" s="629"/>
    </row>
    <row r="415" spans="8:8">
      <c r="H415" s="629"/>
    </row>
    <row r="416" spans="8:8">
      <c r="H416" s="629"/>
    </row>
    <row r="417" spans="8:8">
      <c r="H417" s="629"/>
    </row>
    <row r="418" spans="8:8">
      <c r="H418" s="629"/>
    </row>
    <row r="419" spans="8:8">
      <c r="H419" s="629"/>
    </row>
    <row r="420" spans="8:8">
      <c r="H420" s="629"/>
    </row>
    <row r="421" spans="8:8">
      <c r="H421" s="629"/>
    </row>
    <row r="422" spans="8:8">
      <c r="H422" s="629"/>
    </row>
    <row r="423" spans="8:8">
      <c r="H423" s="629"/>
    </row>
    <row r="424" spans="8:8">
      <c r="H424" s="629"/>
    </row>
    <row r="425" spans="8:8">
      <c r="H425" s="629"/>
    </row>
    <row r="426" spans="8:8">
      <c r="H426" s="629"/>
    </row>
    <row r="427" spans="8:8">
      <c r="H427" s="629"/>
    </row>
    <row r="428" spans="8:8">
      <c r="H428" s="629"/>
    </row>
    <row r="429" spans="8:8">
      <c r="H429" s="629"/>
    </row>
    <row r="430" spans="8:8">
      <c r="H430" s="629"/>
    </row>
    <row r="431" spans="8:8">
      <c r="H431" s="629"/>
    </row>
    <row r="432" spans="8:8">
      <c r="H432" s="629"/>
    </row>
    <row r="433" spans="8:8">
      <c r="H433" s="629"/>
    </row>
    <row r="434" spans="8:8">
      <c r="H434" s="629"/>
    </row>
    <row r="435" spans="8:8">
      <c r="H435" s="629"/>
    </row>
    <row r="436" spans="8:8">
      <c r="H436" s="629"/>
    </row>
    <row r="437" spans="8:8">
      <c r="H437" s="629"/>
    </row>
    <row r="438" spans="8:8">
      <c r="H438" s="629"/>
    </row>
    <row r="439" spans="8:8">
      <c r="H439" s="629"/>
    </row>
    <row r="440" spans="8:8">
      <c r="H440" s="629"/>
    </row>
    <row r="441" spans="8:8">
      <c r="H441" s="629"/>
    </row>
    <row r="442" spans="8:8">
      <c r="H442" s="629"/>
    </row>
    <row r="443" spans="8:8">
      <c r="H443" s="629"/>
    </row>
    <row r="444" spans="8:8">
      <c r="H444" s="629"/>
    </row>
    <row r="445" spans="8:8">
      <c r="H445" s="629"/>
    </row>
    <row r="446" spans="8:8">
      <c r="H446" s="629"/>
    </row>
    <row r="447" spans="8:8">
      <c r="H447" s="629"/>
    </row>
    <row r="448" spans="8:8">
      <c r="H448" s="629"/>
    </row>
    <row r="449" spans="8:8">
      <c r="H449" s="629"/>
    </row>
    <row r="450" spans="8:8">
      <c r="H450" s="629"/>
    </row>
    <row r="451" spans="8:8">
      <c r="H451" s="629"/>
    </row>
    <row r="452" spans="8:8">
      <c r="H452" s="629"/>
    </row>
    <row r="453" spans="8:8">
      <c r="H453" s="629"/>
    </row>
    <row r="454" spans="8:8">
      <c r="H454" s="629"/>
    </row>
    <row r="455" spans="8:8">
      <c r="H455" s="629"/>
    </row>
    <row r="456" spans="8:8">
      <c r="H456" s="629"/>
    </row>
    <row r="457" spans="8:8">
      <c r="H457" s="629"/>
    </row>
    <row r="458" spans="8:8">
      <c r="H458" s="629"/>
    </row>
    <row r="459" spans="8:8">
      <c r="H459" s="629"/>
    </row>
    <row r="460" spans="8:8">
      <c r="H460" s="629"/>
    </row>
    <row r="461" spans="8:8">
      <c r="H461" s="629"/>
    </row>
    <row r="462" spans="8:8">
      <c r="H462" s="629"/>
    </row>
    <row r="463" spans="8:8">
      <c r="H463" s="629"/>
    </row>
    <row r="464" spans="8:8">
      <c r="H464" s="629"/>
    </row>
    <row r="465" spans="8:8">
      <c r="H465" s="629"/>
    </row>
    <row r="466" spans="8:8">
      <c r="H466" s="629"/>
    </row>
    <row r="467" spans="8:8">
      <c r="H467" s="629"/>
    </row>
    <row r="468" spans="8:8">
      <c r="H468" s="629"/>
    </row>
    <row r="469" spans="8:8">
      <c r="H469" s="629"/>
    </row>
    <row r="470" spans="8:8">
      <c r="H470" s="629"/>
    </row>
    <row r="471" spans="8:8">
      <c r="H471" s="629"/>
    </row>
    <row r="472" spans="8:8">
      <c r="H472" s="629"/>
    </row>
    <row r="473" spans="8:8">
      <c r="H473" s="629"/>
    </row>
    <row r="474" spans="8:8">
      <c r="H474" s="629"/>
    </row>
    <row r="475" spans="8:8">
      <c r="H475" s="629"/>
    </row>
    <row r="476" spans="8:8">
      <c r="H476" s="629"/>
    </row>
    <row r="477" spans="8:8">
      <c r="H477" s="629"/>
    </row>
    <row r="478" spans="8:8">
      <c r="H478" s="629"/>
    </row>
    <row r="479" spans="8:8">
      <c r="H479" s="629"/>
    </row>
    <row r="480" spans="8:8">
      <c r="H480" s="629"/>
    </row>
    <row r="481" spans="8:8">
      <c r="H481" s="629"/>
    </row>
    <row r="482" spans="8:8">
      <c r="H482" s="629"/>
    </row>
    <row r="483" spans="8:8">
      <c r="H483" s="629"/>
    </row>
    <row r="484" spans="8:8">
      <c r="H484" s="629"/>
    </row>
    <row r="485" spans="8:8">
      <c r="H485" s="629"/>
    </row>
    <row r="486" spans="8:8">
      <c r="H486" s="629"/>
    </row>
    <row r="487" spans="8:8">
      <c r="H487" s="629"/>
    </row>
    <row r="488" spans="8:8">
      <c r="H488" s="629"/>
    </row>
    <row r="489" spans="8:8">
      <c r="H489" s="629"/>
    </row>
    <row r="490" spans="8:8">
      <c r="H490" s="629"/>
    </row>
    <row r="491" spans="8:8">
      <c r="H491" s="629"/>
    </row>
    <row r="492" spans="8:8">
      <c r="H492" s="629"/>
    </row>
    <row r="493" spans="8:8">
      <c r="H493" s="629"/>
    </row>
    <row r="494" spans="8:8">
      <c r="H494" s="629"/>
    </row>
    <row r="495" spans="8:8">
      <c r="H495" s="629"/>
    </row>
    <row r="496" spans="8:8">
      <c r="H496" s="629"/>
    </row>
    <row r="497" spans="8:8">
      <c r="H497" s="629"/>
    </row>
    <row r="498" spans="8:8">
      <c r="H498" s="629"/>
    </row>
    <row r="499" spans="8:8">
      <c r="H499" s="629"/>
    </row>
    <row r="500" spans="8:8">
      <c r="H500" s="629"/>
    </row>
    <row r="501" spans="8:8">
      <c r="H501" s="629"/>
    </row>
    <row r="502" spans="8:8">
      <c r="H502" s="629"/>
    </row>
    <row r="503" spans="8:8">
      <c r="H503" s="629"/>
    </row>
    <row r="504" spans="8:8">
      <c r="H504" s="629"/>
    </row>
    <row r="505" spans="8:8">
      <c r="H505" s="629"/>
    </row>
    <row r="506" spans="8:8">
      <c r="H506" s="629"/>
    </row>
    <row r="507" spans="8:8">
      <c r="H507" s="629"/>
    </row>
    <row r="508" spans="8:8">
      <c r="H508" s="629"/>
    </row>
    <row r="509" spans="8:8">
      <c r="H509" s="629"/>
    </row>
    <row r="510" spans="8:8">
      <c r="H510" s="629"/>
    </row>
    <row r="511" spans="8:8">
      <c r="H511" s="629"/>
    </row>
    <row r="512" spans="8:8">
      <c r="H512" s="629"/>
    </row>
    <row r="513" spans="8:8">
      <c r="H513" s="629"/>
    </row>
    <row r="514" spans="8:8">
      <c r="H514" s="629"/>
    </row>
    <row r="515" spans="8:8">
      <c r="H515" s="629"/>
    </row>
    <row r="516" spans="8:8">
      <c r="H516" s="629"/>
    </row>
    <row r="517" spans="8:8">
      <c r="H517" s="629"/>
    </row>
    <row r="518" spans="8:8">
      <c r="H518" s="629"/>
    </row>
    <row r="519" spans="8:8">
      <c r="H519" s="629"/>
    </row>
    <row r="520" spans="8:8">
      <c r="H520" s="629"/>
    </row>
    <row r="521" spans="8:8">
      <c r="H521" s="629"/>
    </row>
    <row r="522" spans="8:8">
      <c r="H522" s="629"/>
    </row>
    <row r="523" spans="8:8">
      <c r="H523" s="629"/>
    </row>
    <row r="524" spans="8:8">
      <c r="H524" s="629"/>
    </row>
    <row r="525" spans="8:8">
      <c r="H525" s="629"/>
    </row>
    <row r="526" spans="8:8">
      <c r="H526" s="629"/>
    </row>
    <row r="527" spans="8:8">
      <c r="H527" s="629"/>
    </row>
    <row r="528" spans="8:8">
      <c r="H528" s="629"/>
    </row>
    <row r="529" spans="8:8">
      <c r="H529" s="629"/>
    </row>
    <row r="530" spans="8:8">
      <c r="H530" s="629"/>
    </row>
    <row r="531" spans="8:8">
      <c r="H531" s="629"/>
    </row>
    <row r="532" spans="8:8">
      <c r="H532" s="629"/>
    </row>
    <row r="533" spans="8:8">
      <c r="H533" s="629"/>
    </row>
    <row r="534" spans="8:8">
      <c r="H534" s="629"/>
    </row>
    <row r="535" spans="8:8">
      <c r="H535" s="629"/>
    </row>
    <row r="536" spans="8:8">
      <c r="H536" s="629"/>
    </row>
    <row r="537" spans="8:8">
      <c r="H537" s="629"/>
    </row>
    <row r="538" spans="8:8">
      <c r="H538" s="629"/>
    </row>
    <row r="539" spans="8:8">
      <c r="H539" s="629"/>
    </row>
    <row r="540" spans="8:8">
      <c r="H540" s="629"/>
    </row>
    <row r="541" spans="8:8">
      <c r="H541" s="629"/>
    </row>
    <row r="542" spans="8:8">
      <c r="H542" s="629"/>
    </row>
    <row r="543" spans="8:8">
      <c r="H543" s="629"/>
    </row>
    <row r="544" spans="8:8">
      <c r="H544" s="629"/>
    </row>
    <row r="545" spans="8:8">
      <c r="H545" s="629"/>
    </row>
    <row r="546" spans="8:8">
      <c r="H546" s="629"/>
    </row>
    <row r="547" spans="8:8">
      <c r="H547" s="629"/>
    </row>
    <row r="548" spans="8:8">
      <c r="H548" s="629"/>
    </row>
    <row r="549" spans="8:8">
      <c r="H549" s="629"/>
    </row>
    <row r="550" spans="8:8">
      <c r="H550" s="629"/>
    </row>
    <row r="551" spans="8:8">
      <c r="H551" s="629"/>
    </row>
    <row r="552" spans="8:8">
      <c r="H552" s="629"/>
    </row>
    <row r="553" spans="8:8">
      <c r="H553" s="629"/>
    </row>
    <row r="554" spans="8:8">
      <c r="H554" s="629"/>
    </row>
    <row r="555" spans="8:8">
      <c r="H555" s="629"/>
    </row>
    <row r="556" spans="8:8">
      <c r="H556" s="629"/>
    </row>
    <row r="557" spans="8:8">
      <c r="H557" s="629"/>
    </row>
    <row r="558" spans="8:8">
      <c r="H558" s="629"/>
    </row>
    <row r="559" spans="8:8">
      <c r="H559" s="629"/>
    </row>
    <row r="560" spans="8:8">
      <c r="H560" s="629"/>
    </row>
    <row r="561" spans="8:8">
      <c r="H561" s="629"/>
    </row>
    <row r="562" spans="8:8">
      <c r="H562" s="629"/>
    </row>
    <row r="563" spans="8:8">
      <c r="H563" s="629"/>
    </row>
    <row r="564" spans="8:8">
      <c r="H564" s="629"/>
    </row>
    <row r="565" spans="8:8">
      <c r="H565" s="629"/>
    </row>
    <row r="566" spans="8:8">
      <c r="H566" s="629"/>
    </row>
    <row r="567" spans="8:8">
      <c r="H567" s="629"/>
    </row>
    <row r="568" spans="8:8">
      <c r="H568" s="629"/>
    </row>
    <row r="569" spans="8:8">
      <c r="H569" s="629"/>
    </row>
    <row r="570" spans="8:8">
      <c r="H570" s="629"/>
    </row>
    <row r="571" spans="8:8">
      <c r="H571" s="629"/>
    </row>
    <row r="572" spans="8:8">
      <c r="H572" s="629"/>
    </row>
    <row r="573" spans="8:8">
      <c r="H573" s="629"/>
    </row>
    <row r="574" spans="8:8">
      <c r="H574" s="629"/>
    </row>
    <row r="575" spans="8:8">
      <c r="H575" s="629"/>
    </row>
    <row r="576" spans="8:8">
      <c r="H576" s="629"/>
    </row>
    <row r="577" spans="8:8">
      <c r="H577" s="629"/>
    </row>
    <row r="578" spans="8:8">
      <c r="H578" s="629"/>
    </row>
    <row r="579" spans="8:8">
      <c r="H579" s="629"/>
    </row>
    <row r="580" spans="8:8">
      <c r="H580" s="629"/>
    </row>
    <row r="581" spans="8:8">
      <c r="H581" s="629"/>
    </row>
    <row r="582" spans="8:8">
      <c r="H582" s="629"/>
    </row>
    <row r="583" spans="8:8">
      <c r="H583" s="629"/>
    </row>
    <row r="584" spans="8:8">
      <c r="H584" s="629"/>
    </row>
    <row r="585" spans="8:8">
      <c r="H585" s="629"/>
    </row>
    <row r="586" spans="8:8">
      <c r="H586" s="629"/>
    </row>
    <row r="587" spans="8:8">
      <c r="H587" s="629"/>
    </row>
    <row r="588" spans="8:8">
      <c r="H588" s="629"/>
    </row>
    <row r="589" spans="8:8">
      <c r="H589" s="629"/>
    </row>
    <row r="590" spans="8:8">
      <c r="H590" s="629"/>
    </row>
    <row r="591" spans="8:8">
      <c r="H591" s="629"/>
    </row>
    <row r="592" spans="8:8">
      <c r="H592" s="629"/>
    </row>
    <row r="593" spans="8:8">
      <c r="H593" s="629"/>
    </row>
    <row r="594" spans="8:8">
      <c r="H594" s="629"/>
    </row>
    <row r="595" spans="8:8">
      <c r="H595" s="629"/>
    </row>
    <row r="596" spans="8:8">
      <c r="H596" s="629"/>
    </row>
    <row r="597" spans="8:8">
      <c r="H597" s="629"/>
    </row>
    <row r="598" spans="8:8">
      <c r="H598" s="629"/>
    </row>
    <row r="599" spans="8:8">
      <c r="H599" s="629"/>
    </row>
    <row r="600" spans="8:8">
      <c r="H600" s="629"/>
    </row>
    <row r="601" spans="8:8">
      <c r="H601" s="629"/>
    </row>
    <row r="602" spans="8:8">
      <c r="H602" s="629"/>
    </row>
    <row r="603" spans="8:8">
      <c r="H603" s="629"/>
    </row>
    <row r="604" spans="8:8">
      <c r="H604" s="629"/>
    </row>
    <row r="605" spans="8:8">
      <c r="H605" s="629"/>
    </row>
    <row r="606" spans="8:8">
      <c r="H606" s="629"/>
    </row>
    <row r="607" spans="8:8">
      <c r="H607" s="629"/>
    </row>
    <row r="608" spans="8:8">
      <c r="H608" s="629"/>
    </row>
    <row r="609" spans="8:8">
      <c r="H609" s="629"/>
    </row>
    <row r="610" spans="8:8">
      <c r="H610" s="629"/>
    </row>
    <row r="611" spans="8:8">
      <c r="H611" s="629"/>
    </row>
    <row r="612" spans="8:8">
      <c r="H612" s="629"/>
    </row>
    <row r="613" spans="8:8">
      <c r="H613" s="629"/>
    </row>
    <row r="614" spans="8:8">
      <c r="H614" s="629"/>
    </row>
    <row r="615" spans="8:8">
      <c r="H615" s="629"/>
    </row>
    <row r="616" spans="8:8">
      <c r="H616" s="629"/>
    </row>
    <row r="617" spans="8:8">
      <c r="H617" s="629"/>
    </row>
    <row r="618" spans="8:8">
      <c r="H618" s="629"/>
    </row>
    <row r="619" spans="8:8">
      <c r="H619" s="629"/>
    </row>
    <row r="620" spans="8:8">
      <c r="H620" s="629"/>
    </row>
    <row r="621" spans="8:8">
      <c r="H621" s="629"/>
    </row>
    <row r="622" spans="8:8">
      <c r="H622" s="629"/>
    </row>
    <row r="623" spans="8:8">
      <c r="H623" s="629"/>
    </row>
    <row r="624" spans="8:8">
      <c r="H624" s="629"/>
    </row>
    <row r="625" spans="8:8">
      <c r="H625" s="629"/>
    </row>
    <row r="626" spans="8:8">
      <c r="H626" s="629"/>
    </row>
    <row r="627" spans="8:8">
      <c r="H627" s="629"/>
    </row>
    <row r="628" spans="8:8">
      <c r="H628" s="629"/>
    </row>
    <row r="629" spans="8:8">
      <c r="H629" s="629"/>
    </row>
    <row r="630" spans="8:8">
      <c r="H630" s="629"/>
    </row>
    <row r="631" spans="8:8">
      <c r="H631" s="629"/>
    </row>
    <row r="632" spans="8:8">
      <c r="H632" s="629"/>
    </row>
    <row r="633" spans="8:8">
      <c r="H633" s="629"/>
    </row>
    <row r="634" spans="8:8">
      <c r="H634" s="629"/>
    </row>
    <row r="635" spans="8:8">
      <c r="H635" s="629"/>
    </row>
    <row r="636" spans="8:8">
      <c r="H636" s="629"/>
    </row>
    <row r="637" spans="8:8">
      <c r="H637" s="629"/>
    </row>
    <row r="638" spans="8:8">
      <c r="H638" s="629"/>
    </row>
    <row r="639" spans="8:8">
      <c r="H639" s="629"/>
    </row>
    <row r="640" spans="8:8">
      <c r="H640" s="629"/>
    </row>
    <row r="641" spans="8:8">
      <c r="H641" s="629"/>
    </row>
    <row r="642" spans="8:8">
      <c r="H642" s="629"/>
    </row>
    <row r="643" spans="8:8">
      <c r="H643" s="629"/>
    </row>
    <row r="644" spans="8:8">
      <c r="H644" s="629"/>
    </row>
    <row r="645" spans="8:8">
      <c r="H645" s="629"/>
    </row>
    <row r="646" spans="8:8">
      <c r="H646" s="629"/>
    </row>
    <row r="647" spans="8:8">
      <c r="H647" s="629"/>
    </row>
    <row r="648" spans="8:8">
      <c r="H648" s="629"/>
    </row>
    <row r="649" spans="8:8">
      <c r="H649" s="629"/>
    </row>
    <row r="650" spans="8:8">
      <c r="H650" s="629"/>
    </row>
    <row r="651" spans="8:8">
      <c r="H651" s="629"/>
    </row>
    <row r="652" spans="8:8">
      <c r="H652" s="629"/>
    </row>
    <row r="653" spans="8:8">
      <c r="H653" s="629"/>
    </row>
    <row r="654" spans="8:8">
      <c r="H654" s="629"/>
    </row>
    <row r="655" spans="8:8">
      <c r="H655" s="629"/>
    </row>
    <row r="656" spans="8:8">
      <c r="H656" s="629"/>
    </row>
    <row r="657" spans="8:8">
      <c r="H657" s="629"/>
    </row>
    <row r="658" spans="8:8">
      <c r="H658" s="629"/>
    </row>
    <row r="659" spans="8:8">
      <c r="H659" s="629"/>
    </row>
    <row r="660" spans="8:8">
      <c r="H660" s="629"/>
    </row>
    <row r="661" spans="8:8">
      <c r="H661" s="629"/>
    </row>
    <row r="662" spans="8:8">
      <c r="H662" s="629"/>
    </row>
    <row r="663" spans="8:8">
      <c r="H663" s="629"/>
    </row>
    <row r="664" spans="8:8">
      <c r="H664" s="629"/>
    </row>
    <row r="665" spans="8:8">
      <c r="H665" s="629"/>
    </row>
    <row r="666" spans="8:8">
      <c r="H666" s="629"/>
    </row>
    <row r="667" spans="8:8">
      <c r="H667" s="629"/>
    </row>
    <row r="668" spans="8:8">
      <c r="H668" s="629"/>
    </row>
    <row r="669" spans="8:8">
      <c r="H669" s="629"/>
    </row>
    <row r="670" spans="8:8">
      <c r="H670" s="629"/>
    </row>
    <row r="671" spans="8:8">
      <c r="H671" s="629"/>
    </row>
    <row r="672" spans="8:8">
      <c r="H672" s="629"/>
    </row>
    <row r="673" spans="8:8">
      <c r="H673" s="629"/>
    </row>
    <row r="674" spans="8:8">
      <c r="H674" s="629"/>
    </row>
    <row r="675" spans="8:8">
      <c r="H675" s="629"/>
    </row>
    <row r="676" spans="8:8">
      <c r="H676" s="629"/>
    </row>
    <row r="677" spans="8:8">
      <c r="H677" s="629"/>
    </row>
    <row r="678" spans="8:8">
      <c r="H678" s="629"/>
    </row>
    <row r="679" spans="8:8">
      <c r="H679" s="629"/>
    </row>
    <row r="680" spans="8:8">
      <c r="H680" s="629"/>
    </row>
    <row r="681" spans="8:8">
      <c r="H681" s="629"/>
    </row>
    <row r="682" spans="8:8">
      <c r="H682" s="629"/>
    </row>
    <row r="683" spans="8:8">
      <c r="H683" s="629"/>
    </row>
    <row r="684" spans="8:8">
      <c r="H684" s="629"/>
    </row>
    <row r="685" spans="8:8">
      <c r="H685" s="629"/>
    </row>
    <row r="686" spans="8:8">
      <c r="H686" s="629"/>
    </row>
    <row r="687" spans="8:8">
      <c r="H687" s="629"/>
    </row>
    <row r="688" spans="8:8">
      <c r="H688" s="629"/>
    </row>
    <row r="689" spans="8:8">
      <c r="H689" s="629"/>
    </row>
    <row r="690" spans="8:8">
      <c r="H690" s="629"/>
    </row>
    <row r="691" spans="8:8">
      <c r="H691" s="629"/>
    </row>
    <row r="692" spans="8:8">
      <c r="H692" s="629"/>
    </row>
    <row r="693" spans="8:8">
      <c r="H693" s="629"/>
    </row>
    <row r="694" spans="8:8">
      <c r="H694" s="629"/>
    </row>
    <row r="695" spans="8:8">
      <c r="H695" s="629"/>
    </row>
    <row r="696" spans="8:8">
      <c r="H696" s="629"/>
    </row>
    <row r="697" spans="8:8">
      <c r="H697" s="629"/>
    </row>
    <row r="698" spans="8:8">
      <c r="H698" s="629"/>
    </row>
    <row r="699" spans="8:8">
      <c r="H699" s="629"/>
    </row>
    <row r="700" spans="8:8">
      <c r="H700" s="629"/>
    </row>
    <row r="701" spans="8:8">
      <c r="H701" s="629"/>
    </row>
    <row r="702" spans="8:8">
      <c r="H702" s="629"/>
    </row>
    <row r="703" spans="8:8">
      <c r="H703" s="629"/>
    </row>
    <row r="704" spans="8:8">
      <c r="H704" s="629"/>
    </row>
    <row r="705" spans="8:8">
      <c r="H705" s="629"/>
    </row>
    <row r="706" spans="8:8">
      <c r="H706" s="629"/>
    </row>
    <row r="707" spans="8:8">
      <c r="H707" s="629"/>
    </row>
    <row r="708" spans="8:8">
      <c r="H708" s="629"/>
    </row>
    <row r="709" spans="8:8">
      <c r="H709" s="629"/>
    </row>
    <row r="710" spans="8:8">
      <c r="H710" s="629"/>
    </row>
    <row r="711" spans="8:8">
      <c r="H711" s="629"/>
    </row>
    <row r="712" spans="8:8">
      <c r="H712" s="629"/>
    </row>
    <row r="713" spans="8:8">
      <c r="H713" s="629"/>
    </row>
    <row r="714" spans="8:8">
      <c r="H714" s="629"/>
    </row>
    <row r="715" spans="8:8">
      <c r="H715" s="629"/>
    </row>
    <row r="716" spans="8:8">
      <c r="H716" s="629"/>
    </row>
    <row r="717" spans="8:8">
      <c r="H717" s="629"/>
    </row>
    <row r="718" spans="8:8">
      <c r="H718" s="629"/>
    </row>
    <row r="719" spans="8:8">
      <c r="H719" s="629"/>
    </row>
    <row r="720" spans="8:8">
      <c r="H720" s="629"/>
    </row>
    <row r="721" spans="8:8">
      <c r="H721" s="629"/>
    </row>
    <row r="722" spans="8:8">
      <c r="H722" s="629"/>
    </row>
    <row r="723" spans="8:8">
      <c r="H723" s="629"/>
    </row>
    <row r="724" spans="8:8">
      <c r="H724" s="629"/>
    </row>
    <row r="725" spans="8:8">
      <c r="H725" s="629"/>
    </row>
    <row r="726" spans="8:8">
      <c r="H726" s="629"/>
    </row>
    <row r="727" spans="8:8">
      <c r="H727" s="629"/>
    </row>
    <row r="728" spans="8:8">
      <c r="H728" s="629"/>
    </row>
    <row r="729" spans="8:8">
      <c r="H729" s="629"/>
    </row>
    <row r="730" spans="8:8">
      <c r="H730" s="629"/>
    </row>
    <row r="731" spans="8:8">
      <c r="H731" s="629"/>
    </row>
    <row r="732" spans="8:8">
      <c r="H732" s="629"/>
    </row>
    <row r="733" spans="8:8">
      <c r="H733" s="629"/>
    </row>
    <row r="734" spans="8:8">
      <c r="H734" s="629"/>
    </row>
    <row r="735" spans="8:8">
      <c r="H735" s="629"/>
    </row>
    <row r="736" spans="8:8">
      <c r="H736" s="629"/>
    </row>
    <row r="737" spans="8:8">
      <c r="H737" s="629"/>
    </row>
    <row r="738" spans="8:8">
      <c r="H738" s="629"/>
    </row>
    <row r="739" spans="8:8">
      <c r="H739" s="629"/>
    </row>
    <row r="740" spans="8:8">
      <c r="H740" s="629"/>
    </row>
    <row r="741" spans="8:8">
      <c r="H741" s="629"/>
    </row>
    <row r="742" spans="8:8">
      <c r="H742" s="629"/>
    </row>
    <row r="743" spans="8:8">
      <c r="H743" s="629"/>
    </row>
    <row r="744" spans="8:8">
      <c r="H744" s="629"/>
    </row>
    <row r="745" spans="8:8">
      <c r="H745" s="629"/>
    </row>
    <row r="746" spans="8:8">
      <c r="H746" s="629"/>
    </row>
    <row r="747" spans="8:8">
      <c r="H747" s="629"/>
    </row>
    <row r="748" spans="8:8">
      <c r="H748" s="629"/>
    </row>
    <row r="749" spans="8:8">
      <c r="H749" s="629"/>
    </row>
    <row r="750" spans="8:8">
      <c r="H750" s="629"/>
    </row>
    <row r="751" spans="8:8">
      <c r="H751" s="629"/>
    </row>
    <row r="752" spans="8:8">
      <c r="H752" s="629"/>
    </row>
    <row r="753" spans="8:8">
      <c r="H753" s="629"/>
    </row>
    <row r="754" spans="8:8">
      <c r="H754" s="629"/>
    </row>
    <row r="755" spans="8:8">
      <c r="H755" s="629"/>
    </row>
    <row r="756" spans="8:8">
      <c r="H756" s="629"/>
    </row>
    <row r="757" spans="8:8">
      <c r="H757" s="629"/>
    </row>
    <row r="758" spans="8:8">
      <c r="H758" s="629"/>
    </row>
    <row r="759" spans="8:8">
      <c r="H759" s="629"/>
    </row>
    <row r="760" spans="8:8">
      <c r="H760" s="629"/>
    </row>
    <row r="761" spans="8:8">
      <c r="H761" s="629"/>
    </row>
    <row r="762" spans="8:8">
      <c r="H762" s="629"/>
    </row>
    <row r="763" spans="8:8">
      <c r="H763" s="629"/>
    </row>
    <row r="764" spans="8:8">
      <c r="H764" s="629"/>
    </row>
    <row r="765" spans="8:8">
      <c r="H765" s="629"/>
    </row>
    <row r="766" spans="8:8">
      <c r="H766" s="629"/>
    </row>
    <row r="767" spans="8:8">
      <c r="H767" s="629"/>
    </row>
    <row r="768" spans="8:8">
      <c r="H768" s="629"/>
    </row>
    <row r="769" spans="8:8">
      <c r="H769" s="629"/>
    </row>
    <row r="770" spans="8:8">
      <c r="H770" s="629"/>
    </row>
    <row r="771" spans="8:8">
      <c r="H771" s="629"/>
    </row>
    <row r="772" spans="8:8">
      <c r="H772" s="629"/>
    </row>
    <row r="773" spans="8:8">
      <c r="H773" s="629"/>
    </row>
    <row r="774" spans="8:8">
      <c r="H774" s="629"/>
    </row>
    <row r="775" spans="8:8">
      <c r="H775" s="629"/>
    </row>
    <row r="776" spans="8:8">
      <c r="H776" s="629"/>
    </row>
    <row r="777" spans="8:8">
      <c r="H777" s="629"/>
    </row>
    <row r="778" spans="8:8">
      <c r="H778" s="629"/>
    </row>
    <row r="779" spans="8:8">
      <c r="H779" s="629"/>
    </row>
    <row r="780" spans="8:8">
      <c r="H780" s="629"/>
    </row>
    <row r="781" spans="8:8">
      <c r="H781" s="629"/>
    </row>
    <row r="782" spans="8:8">
      <c r="H782" s="629"/>
    </row>
    <row r="783" spans="8:8">
      <c r="H783" s="629"/>
    </row>
    <row r="784" spans="8:8">
      <c r="H784" s="629"/>
    </row>
    <row r="785" spans="8:8">
      <c r="H785" s="629"/>
    </row>
    <row r="786" spans="8:8">
      <c r="H786" s="629"/>
    </row>
    <row r="787" spans="8:8">
      <c r="H787" s="629"/>
    </row>
    <row r="788" spans="8:8">
      <c r="H788" s="629"/>
    </row>
    <row r="789" spans="8:8">
      <c r="H789" s="629"/>
    </row>
    <row r="790" spans="8:8">
      <c r="H790" s="629"/>
    </row>
    <row r="791" spans="8:8">
      <c r="H791" s="629"/>
    </row>
    <row r="792" spans="8:8">
      <c r="H792" s="629"/>
    </row>
    <row r="793" spans="8:8">
      <c r="H793" s="629"/>
    </row>
    <row r="794" spans="8:8">
      <c r="H794" s="629"/>
    </row>
    <row r="795" spans="8:8">
      <c r="H795" s="629"/>
    </row>
    <row r="796" spans="8:8">
      <c r="H796" s="629"/>
    </row>
    <row r="797" spans="8:8">
      <c r="H797" s="629"/>
    </row>
    <row r="798" spans="8:8">
      <c r="H798" s="629"/>
    </row>
    <row r="799" spans="8:8">
      <c r="H799" s="629"/>
    </row>
    <row r="800" spans="8:8">
      <c r="H800" s="629"/>
    </row>
    <row r="801" spans="8:8">
      <c r="H801" s="629"/>
    </row>
    <row r="802" spans="8:8">
      <c r="H802" s="629"/>
    </row>
    <row r="803" spans="8:8">
      <c r="H803" s="629"/>
    </row>
    <row r="804" spans="8:8">
      <c r="H804" s="629"/>
    </row>
    <row r="805" spans="8:8">
      <c r="H805" s="629"/>
    </row>
    <row r="806" spans="8:8">
      <c r="H806" s="629"/>
    </row>
    <row r="807" spans="8:8">
      <c r="H807" s="629"/>
    </row>
    <row r="808" spans="8:8">
      <c r="H808" s="629"/>
    </row>
    <row r="809" spans="8:8">
      <c r="H809" s="629"/>
    </row>
    <row r="810" spans="8:8">
      <c r="H810" s="629"/>
    </row>
    <row r="811" spans="8:8">
      <c r="H811" s="629"/>
    </row>
    <row r="812" spans="8:8">
      <c r="H812" s="629"/>
    </row>
    <row r="813" spans="8:8">
      <c r="H813" s="629"/>
    </row>
    <row r="814" spans="8:8">
      <c r="H814" s="629"/>
    </row>
    <row r="815" spans="8:8">
      <c r="H815" s="629"/>
    </row>
    <row r="816" spans="8:8">
      <c r="H816" s="629"/>
    </row>
    <row r="817" spans="8:8">
      <c r="H817" s="629"/>
    </row>
    <row r="818" spans="8:8">
      <c r="H818" s="629"/>
    </row>
    <row r="819" spans="8:8">
      <c r="H819" s="629"/>
    </row>
    <row r="820" spans="8:8">
      <c r="H820" s="629"/>
    </row>
    <row r="821" spans="8:8">
      <c r="H821" s="629"/>
    </row>
    <row r="822" spans="8:8">
      <c r="H822" s="629"/>
    </row>
    <row r="823" spans="8:8">
      <c r="H823" s="629"/>
    </row>
    <row r="824" spans="8:8">
      <c r="H824" s="629"/>
    </row>
    <row r="825" spans="8:8">
      <c r="H825" s="629"/>
    </row>
    <row r="826" spans="8:8">
      <c r="H826" s="629"/>
    </row>
    <row r="827" spans="8:8">
      <c r="H827" s="629"/>
    </row>
    <row r="828" spans="8:8">
      <c r="H828" s="629"/>
    </row>
    <row r="829" spans="8:8">
      <c r="H829" s="629"/>
    </row>
    <row r="830" spans="8:8">
      <c r="H830" s="629"/>
    </row>
    <row r="831" spans="8:8">
      <c r="H831" s="629"/>
    </row>
    <row r="832" spans="8:8">
      <c r="H832" s="629"/>
    </row>
    <row r="833" spans="8:8">
      <c r="H833" s="629"/>
    </row>
    <row r="834" spans="8:8">
      <c r="H834" s="629"/>
    </row>
    <row r="835" spans="8:8">
      <c r="H835" s="629"/>
    </row>
    <row r="836" spans="8:8">
      <c r="H836" s="629"/>
    </row>
    <row r="837" spans="8:8">
      <c r="H837" s="629"/>
    </row>
    <row r="838" spans="8:8">
      <c r="H838" s="629"/>
    </row>
    <row r="839" spans="8:8">
      <c r="H839" s="629"/>
    </row>
    <row r="840" spans="8:8">
      <c r="H840" s="629"/>
    </row>
    <row r="841" spans="8:8">
      <c r="H841" s="629"/>
    </row>
    <row r="842" spans="8:8">
      <c r="H842" s="629"/>
    </row>
    <row r="843" spans="8:8">
      <c r="H843" s="629"/>
    </row>
    <row r="844" spans="8:8">
      <c r="H844" s="629"/>
    </row>
    <row r="845" spans="8:8">
      <c r="H845" s="629"/>
    </row>
    <row r="846" spans="8:8">
      <c r="H846" s="629"/>
    </row>
    <row r="847" spans="8:8">
      <c r="H847" s="629"/>
    </row>
    <row r="848" spans="8:8">
      <c r="H848" s="629"/>
    </row>
    <row r="849" spans="8:8">
      <c r="H849" s="629"/>
    </row>
    <row r="850" spans="8:8">
      <c r="H850" s="629"/>
    </row>
    <row r="851" spans="8:8">
      <c r="H851" s="629"/>
    </row>
    <row r="852" spans="8:8">
      <c r="H852" s="629"/>
    </row>
    <row r="853" spans="8:8">
      <c r="H853" s="629"/>
    </row>
    <row r="854" spans="8:8">
      <c r="H854" s="629"/>
    </row>
    <row r="855" spans="8:8">
      <c r="H855" s="629"/>
    </row>
    <row r="856" spans="8:8">
      <c r="H856" s="629"/>
    </row>
    <row r="857" spans="8:8">
      <c r="H857" s="629"/>
    </row>
    <row r="858" spans="8:8">
      <c r="H858" s="629"/>
    </row>
    <row r="859" spans="8:8">
      <c r="H859" s="629"/>
    </row>
    <row r="860" spans="8:8">
      <c r="H860" s="629"/>
    </row>
    <row r="861" spans="8:8">
      <c r="H861" s="629"/>
    </row>
    <row r="862" spans="8:8">
      <c r="H862" s="629"/>
    </row>
    <row r="863" spans="8:8">
      <c r="H863" s="629"/>
    </row>
    <row r="864" spans="8:8">
      <c r="H864" s="629"/>
    </row>
    <row r="865" spans="8:8">
      <c r="H865" s="629"/>
    </row>
    <row r="866" spans="8:8">
      <c r="H866" s="629"/>
    </row>
    <row r="867" spans="8:8">
      <c r="H867" s="629"/>
    </row>
    <row r="868" spans="8:8">
      <c r="H868" s="629"/>
    </row>
    <row r="869" spans="8:8">
      <c r="H869" s="629"/>
    </row>
    <row r="870" spans="8:8">
      <c r="H870" s="629"/>
    </row>
    <row r="871" spans="8:8">
      <c r="H871" s="629"/>
    </row>
    <row r="872" spans="8:8">
      <c r="H872" s="629"/>
    </row>
    <row r="873" spans="8:8">
      <c r="H873" s="629"/>
    </row>
    <row r="874" spans="8:8">
      <c r="H874" s="629"/>
    </row>
    <row r="875" spans="8:8">
      <c r="H875" s="629"/>
    </row>
    <row r="876" spans="8:8">
      <c r="H876" s="629"/>
    </row>
    <row r="877" spans="8:8">
      <c r="H877" s="629"/>
    </row>
    <row r="878" spans="8:8">
      <c r="H878" s="629"/>
    </row>
    <row r="879" spans="8:8">
      <c r="H879" s="629"/>
    </row>
    <row r="880" spans="8:8">
      <c r="H880" s="629"/>
    </row>
    <row r="881" spans="8:8">
      <c r="H881" s="629"/>
    </row>
    <row r="882" spans="8:8">
      <c r="H882" s="629"/>
    </row>
    <row r="883" spans="8:8">
      <c r="H883" s="629"/>
    </row>
    <row r="884" spans="8:8">
      <c r="H884" s="629"/>
    </row>
    <row r="885" spans="8:8">
      <c r="H885" s="629"/>
    </row>
    <row r="886" spans="8:8">
      <c r="H886" s="629"/>
    </row>
    <row r="887" spans="8:8">
      <c r="H887" s="629"/>
    </row>
    <row r="888" spans="8:8">
      <c r="H888" s="629"/>
    </row>
    <row r="889" spans="8:8">
      <c r="H889" s="629"/>
    </row>
    <row r="890" spans="8:8">
      <c r="H890" s="629"/>
    </row>
    <row r="891" spans="8:8">
      <c r="H891" s="629"/>
    </row>
    <row r="892" spans="8:8">
      <c r="H892" s="629"/>
    </row>
    <row r="893" spans="8:8">
      <c r="H893" s="629"/>
    </row>
    <row r="894" spans="8:8">
      <c r="H894" s="629"/>
    </row>
    <row r="895" spans="8:8">
      <c r="H895" s="629"/>
    </row>
    <row r="896" spans="8:8">
      <c r="H896" s="629"/>
    </row>
    <row r="897" spans="8:8">
      <c r="H897" s="629"/>
    </row>
    <row r="898" spans="8:8">
      <c r="H898" s="629"/>
    </row>
    <row r="899" spans="8:8">
      <c r="H899" s="629"/>
    </row>
    <row r="900" spans="8:8">
      <c r="H900" s="629"/>
    </row>
    <row r="901" spans="8:8">
      <c r="H901" s="629"/>
    </row>
    <row r="902" spans="8:8">
      <c r="H902" s="629"/>
    </row>
    <row r="903" spans="8:8">
      <c r="H903" s="629"/>
    </row>
    <row r="904" spans="8:8">
      <c r="H904" s="629"/>
    </row>
    <row r="905" spans="8:8">
      <c r="H905" s="629"/>
    </row>
    <row r="906" spans="8:8">
      <c r="H906" s="629"/>
    </row>
    <row r="907" spans="8:8">
      <c r="H907" s="629"/>
    </row>
    <row r="908" spans="8:8">
      <c r="H908" s="629"/>
    </row>
    <row r="909" spans="8:8">
      <c r="H909" s="629"/>
    </row>
    <row r="910" spans="8:8">
      <c r="H910" s="629"/>
    </row>
    <row r="911" spans="8:8">
      <c r="H911" s="629"/>
    </row>
    <row r="912" spans="8:8">
      <c r="H912" s="629"/>
    </row>
    <row r="913" spans="8:8">
      <c r="H913" s="629"/>
    </row>
    <row r="914" spans="8:8">
      <c r="H914" s="629"/>
    </row>
    <row r="915" spans="8:8">
      <c r="H915" s="629"/>
    </row>
    <row r="916" spans="8:8">
      <c r="H916" s="629"/>
    </row>
    <row r="917" spans="8:8">
      <c r="H917" s="629"/>
    </row>
    <row r="918" spans="8:8">
      <c r="H918" s="629"/>
    </row>
    <row r="919" spans="8:8">
      <c r="H919" s="629"/>
    </row>
    <row r="920" spans="8:8">
      <c r="H920" s="629"/>
    </row>
    <row r="921" spans="8:8">
      <c r="H921" s="629"/>
    </row>
    <row r="922" spans="8:8">
      <c r="H922" s="629"/>
    </row>
    <row r="923" spans="8:8">
      <c r="H923" s="629"/>
    </row>
    <row r="924" spans="8:8">
      <c r="H924" s="629"/>
    </row>
    <row r="925" spans="8:8">
      <c r="H925" s="629"/>
    </row>
    <row r="926" spans="8:8">
      <c r="H926" s="629"/>
    </row>
    <row r="927" spans="8:8">
      <c r="H927" s="629"/>
    </row>
    <row r="928" spans="8:8">
      <c r="H928" s="629"/>
    </row>
    <row r="929" spans="8:8">
      <c r="H929" s="629"/>
    </row>
    <row r="930" spans="8:8">
      <c r="H930" s="629"/>
    </row>
    <row r="931" spans="8:8">
      <c r="H931" s="629"/>
    </row>
    <row r="932" spans="8:8">
      <c r="H932" s="629"/>
    </row>
    <row r="933" spans="8:8">
      <c r="H933" s="629"/>
    </row>
    <row r="934" spans="8:8">
      <c r="H934" s="629"/>
    </row>
    <row r="935" spans="8:8">
      <c r="H935" s="629"/>
    </row>
    <row r="936" spans="8:8">
      <c r="H936" s="629"/>
    </row>
    <row r="937" spans="8:8">
      <c r="H937" s="629"/>
    </row>
    <row r="938" spans="8:8">
      <c r="H938" s="629"/>
    </row>
    <row r="939" spans="8:8">
      <c r="H939" s="629"/>
    </row>
    <row r="940" spans="8:8">
      <c r="H940" s="629"/>
    </row>
    <row r="941" spans="8:8">
      <c r="H941" s="629"/>
    </row>
    <row r="942" spans="8:8">
      <c r="H942" s="629"/>
    </row>
    <row r="943" spans="8:8">
      <c r="H943" s="629"/>
    </row>
    <row r="944" spans="8:8">
      <c r="H944" s="629"/>
    </row>
    <row r="945" spans="8:8">
      <c r="H945" s="629"/>
    </row>
    <row r="946" spans="8:8">
      <c r="H946" s="629"/>
    </row>
    <row r="947" spans="8:8">
      <c r="H947" s="629"/>
    </row>
    <row r="948" spans="8:8">
      <c r="H948" s="629"/>
    </row>
    <row r="949" spans="8:8">
      <c r="H949" s="629"/>
    </row>
    <row r="950" spans="8:8">
      <c r="H950" s="629"/>
    </row>
    <row r="951" spans="8:8">
      <c r="H951" s="629"/>
    </row>
    <row r="952" spans="8:8">
      <c r="H952" s="629"/>
    </row>
    <row r="953" spans="8:8">
      <c r="H953" s="629"/>
    </row>
    <row r="954" spans="8:8">
      <c r="H954" s="629"/>
    </row>
    <row r="955" spans="8:8">
      <c r="H955" s="629"/>
    </row>
    <row r="956" spans="8:8">
      <c r="H956" s="629"/>
    </row>
    <row r="957" spans="8:8">
      <c r="H957" s="629"/>
    </row>
    <row r="958" spans="8:8">
      <c r="H958" s="629"/>
    </row>
    <row r="959" spans="8:8">
      <c r="H959" s="629"/>
    </row>
    <row r="960" spans="8:8">
      <c r="H960" s="629"/>
    </row>
    <row r="961" spans="8:8">
      <c r="H961" s="629"/>
    </row>
    <row r="962" spans="8:8">
      <c r="H962" s="629"/>
    </row>
    <row r="963" spans="8:8">
      <c r="H963" s="629"/>
    </row>
    <row r="964" spans="8:8">
      <c r="H964" s="629"/>
    </row>
    <row r="965" spans="8:8">
      <c r="H965" s="629"/>
    </row>
    <row r="966" spans="8:8">
      <c r="H966" s="629"/>
    </row>
    <row r="967" spans="8:8">
      <c r="H967" s="629"/>
    </row>
    <row r="968" spans="8:8">
      <c r="H968" s="629"/>
    </row>
    <row r="969" spans="8:8">
      <c r="H969" s="629"/>
    </row>
    <row r="970" spans="8:8">
      <c r="H970" s="629"/>
    </row>
    <row r="971" spans="8:8">
      <c r="H971" s="629"/>
    </row>
    <row r="972" spans="8:8">
      <c r="H972" s="629"/>
    </row>
    <row r="973" spans="8:8">
      <c r="H973" s="629"/>
    </row>
    <row r="974" spans="8:8">
      <c r="H974" s="629"/>
    </row>
    <row r="975" spans="8:8">
      <c r="H975" s="629"/>
    </row>
    <row r="976" spans="8:8">
      <c r="H976" s="629"/>
    </row>
    <row r="977" spans="8:8">
      <c r="H977" s="629"/>
    </row>
    <row r="978" spans="8:8">
      <c r="H978" s="629"/>
    </row>
    <row r="979" spans="8:8">
      <c r="H979" s="629"/>
    </row>
    <row r="980" spans="8:8">
      <c r="H980" s="629"/>
    </row>
    <row r="981" spans="8:8">
      <c r="H981" s="629"/>
    </row>
    <row r="982" spans="8:8">
      <c r="H982" s="629"/>
    </row>
    <row r="983" spans="8:8">
      <c r="H983" s="629"/>
    </row>
    <row r="984" spans="8:8">
      <c r="H984" s="629"/>
    </row>
    <row r="985" spans="8:8">
      <c r="H985" s="629"/>
    </row>
    <row r="986" spans="8:8">
      <c r="H986" s="629"/>
    </row>
    <row r="987" spans="8:8">
      <c r="H987" s="629"/>
    </row>
    <row r="988" spans="8:8">
      <c r="H988" s="629"/>
    </row>
    <row r="989" spans="8:8">
      <c r="H989" s="629"/>
    </row>
    <row r="990" spans="8:8">
      <c r="H990" s="629"/>
    </row>
    <row r="991" spans="8:8">
      <c r="H991" s="629"/>
    </row>
    <row r="992" spans="8:8">
      <c r="H992" s="629"/>
    </row>
    <row r="993" spans="8:8">
      <c r="H993" s="629"/>
    </row>
    <row r="994" spans="8:8">
      <c r="H994" s="629"/>
    </row>
    <row r="995" spans="8:8">
      <c r="H995" s="629"/>
    </row>
    <row r="996" spans="8:8">
      <c r="H996" s="629"/>
    </row>
    <row r="997" spans="8:8">
      <c r="H997" s="629"/>
    </row>
    <row r="998" spans="8:8">
      <c r="H998" s="629"/>
    </row>
    <row r="999" spans="8:8">
      <c r="H999" s="629"/>
    </row>
    <row r="1000" spans="8:8">
      <c r="H1000" s="629"/>
    </row>
    <row r="1001" spans="8:8">
      <c r="H1001" s="629"/>
    </row>
    <row r="1002" spans="8:8">
      <c r="H1002" s="629"/>
    </row>
    <row r="1003" spans="8:8">
      <c r="H1003" s="629"/>
    </row>
    <row r="1004" spans="8:8">
      <c r="H1004" s="629"/>
    </row>
    <row r="1005" spans="8:8">
      <c r="H1005" s="629"/>
    </row>
  </sheetData>
  <mergeCells count="65">
    <mergeCell ref="A1:P2"/>
    <mergeCell ref="A3:A4"/>
    <mergeCell ref="B3:B4"/>
    <mergeCell ref="C3:C4"/>
    <mergeCell ref="D3:D4"/>
    <mergeCell ref="E3:E4"/>
    <mergeCell ref="F3:F4"/>
    <mergeCell ref="G3:L3"/>
    <mergeCell ref="M3:M4"/>
    <mergeCell ref="N3:N4"/>
    <mergeCell ref="O3:O4"/>
    <mergeCell ref="P3:P4"/>
    <mergeCell ref="A5:P5"/>
    <mergeCell ref="A6:P6"/>
    <mergeCell ref="A7:A14"/>
    <mergeCell ref="O7:O14"/>
    <mergeCell ref="P7:P14"/>
    <mergeCell ref="A27:A28"/>
    <mergeCell ref="O27:O28"/>
    <mergeCell ref="P27:P28"/>
    <mergeCell ref="A15:A17"/>
    <mergeCell ref="O15:O17"/>
    <mergeCell ref="P15:P17"/>
    <mergeCell ref="A18:A21"/>
    <mergeCell ref="O18:O21"/>
    <mergeCell ref="P18:P21"/>
    <mergeCell ref="A22:B22"/>
    <mergeCell ref="A23:P23"/>
    <mergeCell ref="A24:A26"/>
    <mergeCell ref="O24:O26"/>
    <mergeCell ref="P24:P26"/>
    <mergeCell ref="A30:P30"/>
    <mergeCell ref="A31:A37"/>
    <mergeCell ref="O31:O37"/>
    <mergeCell ref="P31:P37"/>
    <mergeCell ref="A38:A42"/>
    <mergeCell ref="O38:O42"/>
    <mergeCell ref="P38:P42"/>
    <mergeCell ref="A43:A51"/>
    <mergeCell ref="O43:O51"/>
    <mergeCell ref="P43:P51"/>
    <mergeCell ref="A52:A56"/>
    <mergeCell ref="O52:O56"/>
    <mergeCell ref="P52:P56"/>
    <mergeCell ref="A82:A88"/>
    <mergeCell ref="O82:O88"/>
    <mergeCell ref="P82:P88"/>
    <mergeCell ref="A57:A66"/>
    <mergeCell ref="O57:O66"/>
    <mergeCell ref="P57:P66"/>
    <mergeCell ref="A67:A73"/>
    <mergeCell ref="O67:O73"/>
    <mergeCell ref="P67:P73"/>
    <mergeCell ref="A74:B74"/>
    <mergeCell ref="A75:P75"/>
    <mergeCell ref="A76:A81"/>
    <mergeCell ref="O76:O81"/>
    <mergeCell ref="P76:P81"/>
    <mergeCell ref="A101:M101"/>
    <mergeCell ref="A89:A96"/>
    <mergeCell ref="O89:O96"/>
    <mergeCell ref="P89:P96"/>
    <mergeCell ref="A97:B97"/>
    <mergeCell ref="A98:B98"/>
    <mergeCell ref="A100:L10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E39"/>
  <sheetViews>
    <sheetView topLeftCell="D1" zoomScale="70" zoomScaleNormal="70" workbookViewId="0">
      <selection activeCell="M89" sqref="M89"/>
    </sheetView>
  </sheetViews>
  <sheetFormatPr defaultColWidth="23.42578125" defaultRowHeight="15"/>
  <cols>
    <col min="1" max="1" width="17.140625" style="766" customWidth="1"/>
    <col min="2" max="2" width="42.140625" style="766" customWidth="1"/>
    <col min="3" max="3" width="16.85546875" style="766" customWidth="1"/>
    <col min="4" max="4" width="8.85546875" style="766" customWidth="1"/>
    <col min="5" max="5" width="10.42578125" style="766" customWidth="1"/>
    <col min="6" max="6" width="18" style="836" customWidth="1"/>
    <col min="7" max="8" width="12.42578125" style="836" customWidth="1"/>
    <col min="9" max="10" width="15.140625" style="836" customWidth="1"/>
    <col min="11" max="11" width="14" style="836" customWidth="1"/>
    <col min="12" max="12" width="14.42578125" style="836" customWidth="1"/>
    <col min="13" max="15" width="25.140625" style="766" customWidth="1"/>
    <col min="16" max="16" width="40.42578125" style="835" customWidth="1"/>
    <col min="17" max="16384" width="23.42578125" style="766"/>
  </cols>
  <sheetData>
    <row r="1" spans="1:109" s="523" customFormat="1" ht="18.75">
      <c r="A1" s="1333" t="s">
        <v>1511</v>
      </c>
      <c r="B1" s="1334"/>
      <c r="C1" s="1334"/>
      <c r="D1" s="1334"/>
      <c r="E1" s="1334"/>
      <c r="F1" s="1334"/>
      <c r="G1" s="1334"/>
      <c r="H1" s="1334"/>
      <c r="I1" s="1334"/>
      <c r="J1" s="1334"/>
      <c r="K1" s="1334"/>
      <c r="L1" s="1334"/>
      <c r="M1" s="1334"/>
      <c r="N1" s="1334"/>
      <c r="O1" s="1334"/>
      <c r="P1" s="1334"/>
      <c r="Q1" s="521"/>
      <c r="R1" s="521"/>
      <c r="S1" s="521"/>
      <c r="T1" s="700"/>
      <c r="U1" s="700"/>
      <c r="V1" s="700"/>
      <c r="W1" s="700"/>
      <c r="X1" s="700"/>
      <c r="Y1" s="700"/>
      <c r="CD1" s="522"/>
      <c r="CE1" s="522"/>
      <c r="CF1" s="522"/>
      <c r="CG1" s="522"/>
      <c r="CH1" s="522"/>
      <c r="CI1" s="522"/>
      <c r="CJ1" s="522"/>
      <c r="CK1" s="522"/>
      <c r="CL1" s="522"/>
      <c r="CM1" s="522"/>
      <c r="CN1" s="522"/>
      <c r="CO1" s="522"/>
      <c r="CP1" s="522"/>
      <c r="CQ1" s="522"/>
      <c r="CR1" s="522"/>
      <c r="CS1" s="522"/>
      <c r="CT1" s="522"/>
      <c r="CU1" s="522"/>
      <c r="CV1" s="522"/>
      <c r="CW1" s="522"/>
      <c r="CX1" s="522"/>
      <c r="CY1" s="522"/>
      <c r="CZ1" s="522"/>
      <c r="DA1" s="522"/>
      <c r="DB1" s="522"/>
      <c r="DC1" s="522"/>
      <c r="DD1" s="522"/>
      <c r="DE1" s="522"/>
    </row>
    <row r="2" spans="1:109" s="523" customFormat="1" ht="19.5" thickBot="1">
      <c r="A2" s="1335"/>
      <c r="B2" s="1336"/>
      <c r="C2" s="1336"/>
      <c r="D2" s="1336"/>
      <c r="E2" s="1336"/>
      <c r="F2" s="1336"/>
      <c r="G2" s="1336"/>
      <c r="H2" s="1336"/>
      <c r="I2" s="1336"/>
      <c r="J2" s="1336"/>
      <c r="K2" s="1336"/>
      <c r="L2" s="1336"/>
      <c r="M2" s="1336"/>
      <c r="N2" s="1336"/>
      <c r="O2" s="1336"/>
      <c r="P2" s="1336"/>
      <c r="Q2" s="521"/>
      <c r="R2" s="521"/>
      <c r="S2" s="521"/>
      <c r="T2" s="700"/>
      <c r="U2" s="700"/>
      <c r="V2" s="700"/>
      <c r="W2" s="700"/>
      <c r="X2" s="700"/>
      <c r="Y2" s="700"/>
      <c r="CD2" s="522"/>
      <c r="CE2" s="522"/>
      <c r="CF2" s="522"/>
      <c r="CG2" s="522"/>
      <c r="CH2" s="522"/>
      <c r="CI2" s="522"/>
      <c r="CJ2" s="522"/>
      <c r="CK2" s="522"/>
      <c r="CL2" s="522"/>
      <c r="CM2" s="522"/>
      <c r="CN2" s="522"/>
      <c r="CO2" s="522"/>
      <c r="CP2" s="522"/>
      <c r="CQ2" s="522"/>
      <c r="CR2" s="522"/>
      <c r="CS2" s="522"/>
      <c r="CT2" s="522"/>
      <c r="CU2" s="522"/>
      <c r="CV2" s="522"/>
      <c r="CW2" s="522"/>
      <c r="CX2" s="522"/>
      <c r="CY2" s="522"/>
      <c r="CZ2" s="522"/>
      <c r="DA2" s="522"/>
      <c r="DB2" s="522"/>
      <c r="DC2" s="522"/>
      <c r="DD2" s="522"/>
      <c r="DE2" s="522"/>
    </row>
    <row r="3" spans="1:109" ht="15.6" customHeight="1">
      <c r="A3" s="1462" t="s">
        <v>675</v>
      </c>
      <c r="B3" s="1462" t="s">
        <v>81</v>
      </c>
      <c r="C3" s="1500" t="s">
        <v>82</v>
      </c>
      <c r="D3" s="1500" t="s">
        <v>83</v>
      </c>
      <c r="E3" s="1500" t="s">
        <v>84</v>
      </c>
      <c r="F3" s="1500" t="s">
        <v>408</v>
      </c>
      <c r="G3" s="1502" t="s">
        <v>409</v>
      </c>
      <c r="H3" s="1503"/>
      <c r="I3" s="1503"/>
      <c r="J3" s="1503"/>
      <c r="K3" s="1503"/>
      <c r="L3" s="1504"/>
      <c r="M3" s="1462" t="s">
        <v>669</v>
      </c>
      <c r="N3" s="1462" t="s">
        <v>670</v>
      </c>
      <c r="O3" s="1462" t="s">
        <v>411</v>
      </c>
      <c r="P3" s="1462" t="s">
        <v>1512</v>
      </c>
    </row>
    <row r="4" spans="1:109" s="5" customFormat="1" ht="131.25">
      <c r="A4" s="1463"/>
      <c r="B4" s="1463"/>
      <c r="C4" s="1501"/>
      <c r="D4" s="1501"/>
      <c r="E4" s="1501"/>
      <c r="F4" s="1501"/>
      <c r="G4" s="702" t="s">
        <v>410</v>
      </c>
      <c r="H4" s="8" t="s">
        <v>87</v>
      </c>
      <c r="I4" s="8" t="s">
        <v>88</v>
      </c>
      <c r="J4" s="8" t="s">
        <v>89</v>
      </c>
      <c r="K4" s="8" t="s">
        <v>90</v>
      </c>
      <c r="L4" s="8" t="s">
        <v>91</v>
      </c>
      <c r="M4" s="1463"/>
      <c r="N4" s="1463"/>
      <c r="O4" s="1463"/>
      <c r="P4" s="1463"/>
      <c r="Q4" s="766"/>
      <c r="R4" s="7"/>
      <c r="S4" s="7"/>
      <c r="T4" s="700"/>
      <c r="U4" s="700"/>
      <c r="V4" s="700"/>
      <c r="W4" s="700"/>
      <c r="X4" s="700"/>
      <c r="Y4" s="700"/>
      <c r="Z4" s="700"/>
      <c r="AA4" s="700"/>
      <c r="AB4" s="700"/>
      <c r="AC4" s="700"/>
    </row>
    <row r="5" spans="1:109" s="703" customFormat="1" ht="35.1" customHeight="1">
      <c r="A5" s="1460" t="s">
        <v>1513</v>
      </c>
      <c r="B5" s="1460"/>
      <c r="C5" s="1460"/>
      <c r="D5" s="1460"/>
      <c r="E5" s="1460"/>
      <c r="F5" s="1460"/>
      <c r="G5" s="1460"/>
      <c r="H5" s="1460"/>
      <c r="I5" s="1460"/>
      <c r="J5" s="1460"/>
      <c r="K5" s="1460"/>
      <c r="L5" s="1460"/>
      <c r="M5" s="1460"/>
      <c r="N5" s="1460"/>
      <c r="O5" s="1460"/>
      <c r="P5" s="1460"/>
    </row>
    <row r="6" spans="1:109" s="703" customFormat="1" ht="35.1" customHeight="1" thickBot="1">
      <c r="A6" s="1496" t="s">
        <v>1514</v>
      </c>
      <c r="B6" s="1497"/>
      <c r="C6" s="1497"/>
      <c r="D6" s="1497"/>
      <c r="E6" s="1497"/>
      <c r="F6" s="1497"/>
      <c r="G6" s="1497"/>
      <c r="H6" s="1497"/>
      <c r="I6" s="1497"/>
      <c r="J6" s="1497"/>
      <c r="K6" s="1497"/>
      <c r="L6" s="1497"/>
      <c r="M6" s="1497"/>
      <c r="N6" s="1497"/>
      <c r="O6" s="1497"/>
      <c r="P6" s="1497"/>
    </row>
    <row r="7" spans="1:109" ht="120.75" customHeight="1">
      <c r="A7" s="1487" t="s">
        <v>1515</v>
      </c>
      <c r="B7" s="767" t="s">
        <v>1516</v>
      </c>
      <c r="C7" s="768" t="s">
        <v>1517</v>
      </c>
      <c r="D7" s="537">
        <v>2025</v>
      </c>
      <c r="E7" s="529">
        <v>2029</v>
      </c>
      <c r="F7" s="769">
        <f>SUM(G7:L7)</f>
        <v>180000</v>
      </c>
      <c r="G7" s="769"/>
      <c r="H7" s="769"/>
      <c r="I7" s="769">
        <v>180000</v>
      </c>
      <c r="J7" s="769"/>
      <c r="K7" s="769"/>
      <c r="L7" s="769"/>
      <c r="M7" s="770" t="s">
        <v>1518</v>
      </c>
      <c r="N7" s="770" t="s">
        <v>1519</v>
      </c>
      <c r="O7" s="1498" t="s">
        <v>1520</v>
      </c>
      <c r="P7" s="1498" t="s">
        <v>683</v>
      </c>
    </row>
    <row r="8" spans="1:109" s="772" customFormat="1" ht="94.5">
      <c r="A8" s="1488"/>
      <c r="B8" s="767" t="s">
        <v>1521</v>
      </c>
      <c r="C8" s="768" t="s">
        <v>1522</v>
      </c>
      <c r="D8" s="537">
        <v>2025</v>
      </c>
      <c r="E8" s="529">
        <v>2029</v>
      </c>
      <c r="F8" s="771">
        <v>1631616</v>
      </c>
      <c r="G8" s="771">
        <v>1631616</v>
      </c>
      <c r="H8" s="769"/>
      <c r="I8" s="771"/>
      <c r="J8" s="771"/>
      <c r="K8" s="771"/>
      <c r="L8" s="771"/>
      <c r="M8" s="770" t="s">
        <v>1523</v>
      </c>
      <c r="N8" s="770" t="s">
        <v>1524</v>
      </c>
      <c r="O8" s="1499"/>
      <c r="P8" s="1499"/>
      <c r="T8" s="766"/>
      <c r="U8" s="766"/>
      <c r="V8" s="766"/>
      <c r="W8" s="766"/>
      <c r="X8" s="766"/>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766"/>
      <c r="AW8" s="766"/>
      <c r="AX8" s="766"/>
      <c r="AY8" s="766"/>
      <c r="AZ8" s="766"/>
      <c r="BA8" s="766"/>
      <c r="BB8" s="766"/>
      <c r="BC8" s="766"/>
      <c r="BD8" s="766"/>
      <c r="BE8" s="766"/>
      <c r="BF8" s="766"/>
      <c r="BG8" s="766"/>
      <c r="BH8" s="766"/>
      <c r="BI8" s="766"/>
      <c r="BJ8" s="766"/>
      <c r="BK8" s="766"/>
      <c r="BL8" s="766"/>
      <c r="BM8" s="766"/>
      <c r="BN8" s="766"/>
      <c r="BO8" s="766"/>
      <c r="BP8" s="766"/>
      <c r="BQ8" s="766"/>
      <c r="BR8" s="766"/>
      <c r="BS8" s="766"/>
      <c r="BT8" s="766"/>
      <c r="BU8" s="766"/>
      <c r="BV8" s="766"/>
      <c r="BW8" s="766"/>
      <c r="BX8" s="766"/>
      <c r="BY8" s="766"/>
      <c r="BZ8" s="766"/>
      <c r="CA8" s="766"/>
      <c r="CB8" s="766"/>
      <c r="CC8" s="766"/>
    </row>
    <row r="9" spans="1:109" ht="126">
      <c r="A9" s="1488"/>
      <c r="B9" s="767" t="s">
        <v>1525</v>
      </c>
      <c r="C9" s="768" t="s">
        <v>1526</v>
      </c>
      <c r="D9" s="537">
        <v>2025</v>
      </c>
      <c r="E9" s="529">
        <v>2029</v>
      </c>
      <c r="F9" s="771">
        <v>31000</v>
      </c>
      <c r="G9" s="771">
        <v>31000</v>
      </c>
      <c r="H9" s="771"/>
      <c r="I9" s="771"/>
      <c r="J9" s="771"/>
      <c r="K9" s="771"/>
      <c r="L9" s="771"/>
      <c r="M9" s="773" t="s">
        <v>1527</v>
      </c>
      <c r="N9" s="773" t="s">
        <v>1528</v>
      </c>
      <c r="O9" s="1499"/>
      <c r="P9" s="1499"/>
    </row>
    <row r="10" spans="1:109" s="772" customFormat="1" ht="142.5" thickBot="1">
      <c r="A10" s="1489"/>
      <c r="B10" s="767" t="s">
        <v>1529</v>
      </c>
      <c r="C10" s="768" t="s">
        <v>1530</v>
      </c>
      <c r="D10" s="774">
        <v>2025</v>
      </c>
      <c r="E10" s="529">
        <v>2026</v>
      </c>
      <c r="F10" s="771" t="s">
        <v>705</v>
      </c>
      <c r="G10" s="771"/>
      <c r="H10" s="771"/>
      <c r="I10" s="771"/>
      <c r="J10" s="771"/>
      <c r="K10" s="771"/>
      <c r="L10" s="771"/>
      <c r="M10" s="773" t="s">
        <v>1531</v>
      </c>
      <c r="N10" s="775" t="s">
        <v>15</v>
      </c>
      <c r="O10" s="1499"/>
      <c r="P10" s="1499"/>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6"/>
      <c r="AY10" s="766"/>
      <c r="AZ10" s="766"/>
      <c r="BA10" s="766"/>
      <c r="BB10" s="766"/>
      <c r="BC10" s="766"/>
      <c r="BD10" s="766"/>
      <c r="BE10" s="766"/>
      <c r="BF10" s="766"/>
      <c r="BG10" s="766"/>
      <c r="BH10" s="766"/>
      <c r="BI10" s="766"/>
      <c r="BJ10" s="766"/>
      <c r="BK10" s="766"/>
      <c r="BL10" s="766"/>
      <c r="BM10" s="766"/>
      <c r="BN10" s="766"/>
      <c r="BO10" s="766"/>
      <c r="BP10" s="766"/>
      <c r="BQ10" s="766"/>
      <c r="BR10" s="766"/>
      <c r="BS10" s="766"/>
      <c r="BT10" s="766"/>
      <c r="BU10" s="766"/>
      <c r="BV10" s="766"/>
      <c r="BW10" s="766"/>
      <c r="BX10" s="766"/>
      <c r="BY10" s="766"/>
      <c r="BZ10" s="766"/>
      <c r="CA10" s="766"/>
      <c r="CB10" s="766"/>
      <c r="CC10" s="766"/>
    </row>
    <row r="11" spans="1:109" ht="95.25" customHeight="1">
      <c r="A11" s="1487" t="s">
        <v>1532</v>
      </c>
      <c r="B11" s="767" t="s">
        <v>1533</v>
      </c>
      <c r="C11" s="776" t="s">
        <v>1534</v>
      </c>
      <c r="D11" s="777">
        <v>2025</v>
      </c>
      <c r="E11" s="777">
        <v>2025</v>
      </c>
      <c r="F11" s="778">
        <v>200000</v>
      </c>
      <c r="G11" s="778"/>
      <c r="H11" s="778">
        <v>200000</v>
      </c>
      <c r="I11" s="778"/>
      <c r="J11" s="778"/>
      <c r="K11" s="778"/>
      <c r="L11" s="778">
        <f t="shared" ref="L11:L13" si="0">F11-G11-H11-I11-K11</f>
        <v>0</v>
      </c>
      <c r="M11" s="779" t="s">
        <v>1535</v>
      </c>
      <c r="N11" s="779" t="s">
        <v>15</v>
      </c>
      <c r="O11" s="1479" t="s">
        <v>1536</v>
      </c>
      <c r="P11" s="1482" t="s">
        <v>1537</v>
      </c>
    </row>
    <row r="12" spans="1:109" ht="126">
      <c r="A12" s="1488"/>
      <c r="B12" s="767" t="s">
        <v>1538</v>
      </c>
      <c r="C12" s="776" t="s">
        <v>1539</v>
      </c>
      <c r="D12" s="777">
        <v>2025</v>
      </c>
      <c r="E12" s="777">
        <v>2025</v>
      </c>
      <c r="F12" s="778">
        <v>2400000</v>
      </c>
      <c r="G12" s="778"/>
      <c r="H12" s="778">
        <v>2000000</v>
      </c>
      <c r="I12" s="778"/>
      <c r="J12" s="778"/>
      <c r="K12" s="778"/>
      <c r="L12" s="778">
        <f t="shared" si="0"/>
        <v>400000</v>
      </c>
      <c r="M12" s="781" t="s">
        <v>1540</v>
      </c>
      <c r="N12" s="781" t="s">
        <v>15</v>
      </c>
      <c r="O12" s="1490"/>
      <c r="P12" s="1492"/>
    </row>
    <row r="13" spans="1:109" ht="63">
      <c r="A13" s="1488"/>
      <c r="B13" s="767" t="s">
        <v>1541</v>
      </c>
      <c r="C13" s="776" t="s">
        <v>1539</v>
      </c>
      <c r="D13" s="777">
        <v>2025</v>
      </c>
      <c r="E13" s="777">
        <v>2027</v>
      </c>
      <c r="F13" s="778">
        <v>6000000</v>
      </c>
      <c r="G13" s="778"/>
      <c r="H13" s="778">
        <v>5500000</v>
      </c>
      <c r="I13" s="778"/>
      <c r="J13" s="778"/>
      <c r="K13" s="778"/>
      <c r="L13" s="778">
        <f t="shared" si="0"/>
        <v>500000</v>
      </c>
      <c r="M13" s="779" t="s">
        <v>1542</v>
      </c>
      <c r="N13" s="779" t="s">
        <v>1543</v>
      </c>
      <c r="O13" s="1490"/>
      <c r="P13" s="1492"/>
    </row>
    <row r="14" spans="1:109" ht="138" customHeight="1">
      <c r="A14" s="1488"/>
      <c r="B14" s="767" t="s">
        <v>1544</v>
      </c>
      <c r="C14" s="776" t="s">
        <v>1545</v>
      </c>
      <c r="D14" s="777">
        <v>2025</v>
      </c>
      <c r="E14" s="777">
        <v>2025</v>
      </c>
      <c r="F14" s="778">
        <v>300000</v>
      </c>
      <c r="G14" s="777"/>
      <c r="H14" s="778">
        <v>30000</v>
      </c>
      <c r="I14" s="777"/>
      <c r="J14" s="777"/>
      <c r="K14" s="777"/>
      <c r="L14" s="771">
        <v>270000</v>
      </c>
      <c r="M14" s="779" t="s">
        <v>1546</v>
      </c>
      <c r="N14" s="779" t="s">
        <v>15</v>
      </c>
      <c r="O14" s="1490"/>
      <c r="P14" s="1492"/>
    </row>
    <row r="15" spans="1:109" ht="129.75" customHeight="1">
      <c r="A15" s="1488"/>
      <c r="B15" s="767" t="s">
        <v>1547</v>
      </c>
      <c r="C15" s="776" t="s">
        <v>1545</v>
      </c>
      <c r="D15" s="777">
        <v>2025</v>
      </c>
      <c r="E15" s="777">
        <v>2025</v>
      </c>
      <c r="F15" s="778">
        <v>90000</v>
      </c>
      <c r="G15" s="778"/>
      <c r="H15" s="778">
        <v>90000</v>
      </c>
      <c r="I15" s="778"/>
      <c r="J15" s="778"/>
      <c r="K15" s="778"/>
      <c r="L15" s="778">
        <f t="shared" ref="L15:L24" si="1">F15-G15-H15-I15-K15</f>
        <v>0</v>
      </c>
      <c r="M15" s="779" t="s">
        <v>1548</v>
      </c>
      <c r="N15" s="779" t="s">
        <v>1549</v>
      </c>
      <c r="O15" s="1490"/>
      <c r="P15" s="1492"/>
    </row>
    <row r="16" spans="1:109" ht="47.25">
      <c r="A16" s="1488"/>
      <c r="B16" s="767" t="s">
        <v>1550</v>
      </c>
      <c r="C16" s="782" t="s">
        <v>1551</v>
      </c>
      <c r="D16" s="777">
        <v>2025</v>
      </c>
      <c r="E16" s="777">
        <v>2025</v>
      </c>
      <c r="F16" s="778">
        <v>2000000</v>
      </c>
      <c r="G16" s="778"/>
      <c r="H16" s="778">
        <v>1500000</v>
      </c>
      <c r="I16" s="778"/>
      <c r="J16" s="778">
        <v>1500000</v>
      </c>
      <c r="K16" s="778"/>
      <c r="L16" s="778">
        <f t="shared" si="1"/>
        <v>500000</v>
      </c>
      <c r="M16" s="781" t="s">
        <v>1552</v>
      </c>
      <c r="N16" s="781" t="s">
        <v>1553</v>
      </c>
      <c r="O16" s="1490"/>
      <c r="P16" s="1492"/>
    </row>
    <row r="17" spans="1:81" ht="94.5">
      <c r="A17" s="1488"/>
      <c r="B17" s="767" t="s">
        <v>1554</v>
      </c>
      <c r="C17" s="776" t="s">
        <v>1555</v>
      </c>
      <c r="D17" s="777">
        <v>2025</v>
      </c>
      <c r="E17" s="777">
        <v>2026</v>
      </c>
      <c r="F17" s="778">
        <v>0</v>
      </c>
      <c r="G17" s="778"/>
      <c r="H17" s="778"/>
      <c r="I17" s="778"/>
      <c r="J17" s="778"/>
      <c r="K17" s="778"/>
      <c r="L17" s="778">
        <f t="shared" si="1"/>
        <v>0</v>
      </c>
      <c r="M17" s="779" t="s">
        <v>1556</v>
      </c>
      <c r="N17" s="779" t="s">
        <v>15</v>
      </c>
      <c r="O17" s="1490"/>
      <c r="P17" s="1492"/>
    </row>
    <row r="18" spans="1:81" ht="174" thickBot="1">
      <c r="A18" s="1489"/>
      <c r="B18" s="767" t="s">
        <v>1557</v>
      </c>
      <c r="C18" s="776" t="s">
        <v>1558</v>
      </c>
      <c r="D18" s="777">
        <v>2025</v>
      </c>
      <c r="E18" s="777">
        <v>2025</v>
      </c>
      <c r="F18" s="778">
        <v>330000</v>
      </c>
      <c r="G18" s="778"/>
      <c r="H18" s="778">
        <v>100000</v>
      </c>
      <c r="I18" s="778"/>
      <c r="J18" s="778">
        <f>H18*(20/100)</f>
        <v>20000</v>
      </c>
      <c r="K18" s="778">
        <v>100000</v>
      </c>
      <c r="L18" s="778">
        <f>F18-G18-H18-I18-K18</f>
        <v>130000</v>
      </c>
      <c r="M18" s="779" t="s">
        <v>1559</v>
      </c>
      <c r="N18" s="779" t="s">
        <v>1560</v>
      </c>
      <c r="O18" s="1491"/>
      <c r="P18" s="1493"/>
    </row>
    <row r="19" spans="1:81" ht="165">
      <c r="A19" s="1487" t="s">
        <v>1561</v>
      </c>
      <c r="B19" s="767" t="s">
        <v>1562</v>
      </c>
      <c r="C19" s="776" t="s">
        <v>1563</v>
      </c>
      <c r="D19" s="777">
        <v>2025</v>
      </c>
      <c r="E19" s="777">
        <v>2028</v>
      </c>
      <c r="F19" s="778">
        <v>2000000</v>
      </c>
      <c r="G19" s="778"/>
      <c r="H19" s="778">
        <v>2000000</v>
      </c>
      <c r="I19" s="778"/>
      <c r="J19" s="778">
        <f>H19*(20/100)</f>
        <v>400000</v>
      </c>
      <c r="K19" s="778"/>
      <c r="L19" s="778">
        <f t="shared" si="1"/>
        <v>0</v>
      </c>
      <c r="M19" s="779" t="s">
        <v>1564</v>
      </c>
      <c r="N19" s="779" t="s">
        <v>1565</v>
      </c>
      <c r="O19" s="1494" t="s">
        <v>1566</v>
      </c>
      <c r="P19" s="1495" t="s">
        <v>1567</v>
      </c>
    </row>
    <row r="20" spans="1:81" ht="205.5" thickBot="1">
      <c r="A20" s="1489"/>
      <c r="B20" s="420" t="s">
        <v>1568</v>
      </c>
      <c r="C20" s="776" t="s">
        <v>1563</v>
      </c>
      <c r="D20" s="777">
        <v>2025</v>
      </c>
      <c r="E20" s="777">
        <v>2028</v>
      </c>
      <c r="F20" s="778">
        <v>500000</v>
      </c>
      <c r="G20" s="777"/>
      <c r="H20" s="778">
        <v>500000</v>
      </c>
      <c r="I20" s="777"/>
      <c r="J20" s="777">
        <f>H20*(20/100)</f>
        <v>100000</v>
      </c>
      <c r="K20" s="777"/>
      <c r="L20" s="771">
        <f t="shared" si="1"/>
        <v>0</v>
      </c>
      <c r="M20" s="779" t="s">
        <v>1569</v>
      </c>
      <c r="N20" s="779" t="s">
        <v>1565</v>
      </c>
      <c r="O20" s="1279"/>
      <c r="P20" s="1279"/>
    </row>
    <row r="21" spans="1:81" s="772" customFormat="1" ht="204.75">
      <c r="A21" s="1477" t="s">
        <v>1570</v>
      </c>
      <c r="B21" s="785" t="s">
        <v>1571</v>
      </c>
      <c r="C21" s="786" t="s">
        <v>1572</v>
      </c>
      <c r="D21" s="787">
        <v>2025</v>
      </c>
      <c r="E21" s="787">
        <v>2030</v>
      </c>
      <c r="F21" s="788">
        <v>1000000</v>
      </c>
      <c r="G21" s="787"/>
      <c r="H21" s="778">
        <v>1000000</v>
      </c>
      <c r="I21" s="789"/>
      <c r="J21" s="789"/>
      <c r="K21" s="787"/>
      <c r="L21" s="790">
        <f t="shared" si="1"/>
        <v>0</v>
      </c>
      <c r="M21" s="791" t="s">
        <v>1573</v>
      </c>
      <c r="N21" s="791" t="s">
        <v>1574</v>
      </c>
      <c r="O21" s="1479" t="s">
        <v>1575</v>
      </c>
      <c r="P21" s="1482" t="s">
        <v>1576</v>
      </c>
      <c r="T21" s="76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766"/>
      <c r="AR21" s="766"/>
      <c r="AS21" s="766"/>
      <c r="AT21" s="766"/>
      <c r="AU21" s="766"/>
      <c r="AV21" s="766"/>
      <c r="AW21" s="766"/>
      <c r="AX21" s="766"/>
      <c r="AY21" s="766"/>
      <c r="AZ21" s="766"/>
      <c r="BA21" s="766"/>
      <c r="BB21" s="766"/>
      <c r="BC21" s="766"/>
      <c r="BD21" s="766"/>
      <c r="BE21" s="766"/>
      <c r="BF21" s="766"/>
      <c r="BG21" s="766"/>
      <c r="BH21" s="766"/>
      <c r="BI21" s="766"/>
      <c r="BJ21" s="766"/>
      <c r="BK21" s="766"/>
      <c r="BL21" s="766"/>
      <c r="BM21" s="766"/>
      <c r="BN21" s="766"/>
      <c r="BO21" s="766"/>
      <c r="BP21" s="766"/>
      <c r="BQ21" s="766"/>
      <c r="BR21" s="766"/>
      <c r="BS21" s="766"/>
      <c r="BT21" s="766"/>
      <c r="BU21" s="766"/>
      <c r="BV21" s="766"/>
      <c r="BW21" s="766"/>
      <c r="BX21" s="766"/>
      <c r="BY21" s="766"/>
      <c r="BZ21" s="766"/>
      <c r="CA21" s="766"/>
      <c r="CB21" s="766"/>
      <c r="CC21" s="766"/>
    </row>
    <row r="22" spans="1:81" s="772" customFormat="1" ht="94.5">
      <c r="A22" s="1478"/>
      <c r="B22" s="785" t="s">
        <v>1577</v>
      </c>
      <c r="C22" s="786" t="s">
        <v>1572</v>
      </c>
      <c r="D22" s="787">
        <v>2025</v>
      </c>
      <c r="E22" s="787">
        <v>2030</v>
      </c>
      <c r="F22" s="788">
        <v>300000</v>
      </c>
      <c r="G22" s="788">
        <v>300000</v>
      </c>
      <c r="H22" s="778"/>
      <c r="I22" s="787"/>
      <c r="J22" s="787"/>
      <c r="K22" s="787"/>
      <c r="L22" s="790">
        <f t="shared" si="1"/>
        <v>0</v>
      </c>
      <c r="M22" s="784" t="s">
        <v>1578</v>
      </c>
      <c r="N22" s="770" t="s">
        <v>1579</v>
      </c>
      <c r="O22" s="1480"/>
      <c r="P22" s="1265"/>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6"/>
      <c r="AY22" s="766"/>
      <c r="AZ22" s="766"/>
      <c r="BA22" s="766"/>
      <c r="BB22" s="766"/>
      <c r="BC22" s="766"/>
      <c r="BD22" s="766"/>
      <c r="BE22" s="766"/>
      <c r="BF22" s="766"/>
      <c r="BG22" s="766"/>
      <c r="BH22" s="766"/>
      <c r="BI22" s="766"/>
      <c r="BJ22" s="766"/>
      <c r="BK22" s="766"/>
      <c r="BL22" s="766"/>
      <c r="BM22" s="766"/>
      <c r="BN22" s="766"/>
      <c r="BO22" s="766"/>
      <c r="BP22" s="766"/>
      <c r="BQ22" s="766"/>
      <c r="BR22" s="766"/>
      <c r="BS22" s="766"/>
      <c r="BT22" s="766"/>
      <c r="BU22" s="766"/>
      <c r="BV22" s="766"/>
      <c r="BW22" s="766"/>
      <c r="BX22" s="766"/>
      <c r="BY22" s="766"/>
      <c r="BZ22" s="766"/>
      <c r="CA22" s="766"/>
      <c r="CB22" s="766"/>
      <c r="CC22" s="766"/>
    </row>
    <row r="23" spans="1:81" s="772" customFormat="1" ht="168" customHeight="1">
      <c r="A23" s="1478"/>
      <c r="B23" s="785" t="s">
        <v>1580</v>
      </c>
      <c r="C23" s="786" t="s">
        <v>1581</v>
      </c>
      <c r="D23" s="787">
        <v>2025</v>
      </c>
      <c r="E23" s="787">
        <v>2030</v>
      </c>
      <c r="F23" s="788">
        <v>1000000</v>
      </c>
      <c r="G23" s="788">
        <v>300000</v>
      </c>
      <c r="H23" s="778">
        <v>700000</v>
      </c>
      <c r="I23" s="787"/>
      <c r="J23" s="787"/>
      <c r="K23" s="787"/>
      <c r="L23" s="790">
        <f t="shared" si="1"/>
        <v>0</v>
      </c>
      <c r="M23" s="784" t="s">
        <v>1582</v>
      </c>
      <c r="N23" s="770" t="s">
        <v>1583</v>
      </c>
      <c r="O23" s="1480"/>
      <c r="P23" s="1265"/>
      <c r="T23" s="766"/>
      <c r="U23" s="766"/>
      <c r="V23" s="766"/>
      <c r="W23" s="766"/>
      <c r="X23" s="766"/>
      <c r="Y23" s="766"/>
      <c r="Z23" s="766"/>
      <c r="AA23" s="766"/>
      <c r="AB23" s="766"/>
      <c r="AC23" s="766"/>
      <c r="AD23" s="766"/>
      <c r="AE23" s="766"/>
      <c r="AF23" s="766"/>
      <c r="AG23" s="766"/>
      <c r="AH23" s="766"/>
      <c r="AI23" s="766"/>
      <c r="AJ23" s="766"/>
      <c r="AK23" s="766"/>
      <c r="AL23" s="766"/>
      <c r="AM23" s="766"/>
      <c r="AN23" s="766"/>
      <c r="AO23" s="766"/>
      <c r="AP23" s="766"/>
      <c r="AQ23" s="766"/>
      <c r="AR23" s="766"/>
      <c r="AS23" s="766"/>
      <c r="AT23" s="766"/>
      <c r="AU23" s="766"/>
      <c r="AV23" s="766"/>
      <c r="AW23" s="766"/>
      <c r="AX23" s="766"/>
      <c r="AY23" s="766"/>
      <c r="AZ23" s="766"/>
      <c r="BA23" s="766"/>
      <c r="BB23" s="766"/>
      <c r="BC23" s="766"/>
      <c r="BD23" s="766"/>
      <c r="BE23" s="766"/>
      <c r="BF23" s="766"/>
      <c r="BG23" s="766"/>
      <c r="BH23" s="766"/>
      <c r="BI23" s="766"/>
      <c r="BJ23" s="766"/>
      <c r="BK23" s="766"/>
      <c r="BL23" s="766"/>
      <c r="BM23" s="766"/>
      <c r="BN23" s="766"/>
      <c r="BO23" s="766"/>
      <c r="BP23" s="766"/>
      <c r="BQ23" s="766"/>
      <c r="BR23" s="766"/>
      <c r="BS23" s="766"/>
      <c r="BT23" s="766"/>
      <c r="BU23" s="766"/>
      <c r="BV23" s="766"/>
      <c r="BW23" s="766"/>
      <c r="BX23" s="766"/>
      <c r="BY23" s="766"/>
      <c r="BZ23" s="766"/>
      <c r="CA23" s="766"/>
      <c r="CB23" s="766"/>
      <c r="CC23" s="766"/>
    </row>
    <row r="24" spans="1:81" s="772" customFormat="1" ht="173.25">
      <c r="A24" s="1478"/>
      <c r="B24" s="457" t="s">
        <v>1584</v>
      </c>
      <c r="C24" s="792" t="s">
        <v>1585</v>
      </c>
      <c r="D24" s="787">
        <v>2025</v>
      </c>
      <c r="E24" s="787">
        <v>2027</v>
      </c>
      <c r="F24" s="793">
        <v>1500000</v>
      </c>
      <c r="G24" s="794"/>
      <c r="H24" s="793">
        <v>1500000</v>
      </c>
      <c r="I24" s="794"/>
      <c r="J24" s="794">
        <f>(H24*20/100)</f>
        <v>300000</v>
      </c>
      <c r="K24" s="794"/>
      <c r="L24" s="795">
        <f t="shared" si="1"/>
        <v>0</v>
      </c>
      <c r="M24" s="784" t="s">
        <v>1586</v>
      </c>
      <c r="N24" s="779" t="s">
        <v>1587</v>
      </c>
      <c r="O24" s="1481"/>
      <c r="P24" s="1279"/>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766"/>
      <c r="BA24" s="766"/>
      <c r="BB24" s="766"/>
      <c r="BC24" s="766"/>
      <c r="BD24" s="766"/>
      <c r="BE24" s="766"/>
      <c r="BF24" s="766"/>
      <c r="BG24" s="766"/>
      <c r="BH24" s="766"/>
      <c r="BI24" s="766"/>
      <c r="BJ24" s="766"/>
      <c r="BK24" s="766"/>
      <c r="BL24" s="766"/>
      <c r="BM24" s="766"/>
      <c r="BN24" s="766"/>
      <c r="BO24" s="766"/>
      <c r="BP24" s="766"/>
      <c r="BQ24" s="766"/>
      <c r="BR24" s="766"/>
      <c r="BS24" s="766"/>
      <c r="BT24" s="766"/>
      <c r="BU24" s="766"/>
      <c r="BV24" s="766"/>
      <c r="BW24" s="766"/>
      <c r="BX24" s="766"/>
      <c r="BY24" s="766"/>
      <c r="BZ24" s="766"/>
      <c r="CA24" s="766"/>
      <c r="CB24" s="766"/>
      <c r="CC24" s="766"/>
    </row>
    <row r="25" spans="1:81" s="732" customFormat="1" ht="36" customHeight="1">
      <c r="A25" s="1475" t="s">
        <v>1238</v>
      </c>
      <c r="B25" s="1475"/>
      <c r="C25" s="796"/>
      <c r="D25" s="797"/>
      <c r="E25" s="797"/>
      <c r="F25" s="798">
        <f>SUM(F7:F24)</f>
        <v>19462616</v>
      </c>
      <c r="G25" s="798">
        <f t="shared" ref="G25:L25" si="2">SUM(G7:G24)</f>
        <v>2262616</v>
      </c>
      <c r="H25" s="798">
        <f t="shared" si="2"/>
        <v>15120000</v>
      </c>
      <c r="I25" s="798">
        <f t="shared" si="2"/>
        <v>180000</v>
      </c>
      <c r="J25" s="799">
        <f>J24+J20+J19+J18+J16</f>
        <v>2320000</v>
      </c>
      <c r="K25" s="798">
        <f t="shared" si="2"/>
        <v>100000</v>
      </c>
      <c r="L25" s="798">
        <f t="shared" si="2"/>
        <v>1800000</v>
      </c>
      <c r="M25" s="800"/>
      <c r="N25" s="801"/>
      <c r="O25" s="800"/>
      <c r="P25" s="802"/>
      <c r="Q25" s="803"/>
      <c r="R25" s="803"/>
      <c r="S25" s="803"/>
      <c r="T25" s="629"/>
      <c r="U25" s="629"/>
      <c r="V25" s="624"/>
      <c r="W25" s="624"/>
      <c r="X25" s="624"/>
      <c r="Y25" s="624"/>
      <c r="Z25" s="624"/>
      <c r="AA25" s="624"/>
      <c r="AB25" s="624"/>
      <c r="AC25" s="624"/>
      <c r="AD25" s="624"/>
      <c r="AE25" s="624"/>
      <c r="AF25" s="624"/>
      <c r="AG25" s="624"/>
      <c r="AH25" s="624"/>
      <c r="AI25" s="624"/>
      <c r="AJ25" s="624"/>
      <c r="AK25" s="624"/>
      <c r="AL25" s="624"/>
      <c r="AM25" s="624"/>
      <c r="AN25" s="624"/>
      <c r="AO25" s="624"/>
      <c r="AP25" s="624"/>
      <c r="AQ25" s="624"/>
      <c r="AR25" s="624"/>
      <c r="AS25" s="624"/>
      <c r="AT25" s="624"/>
      <c r="AU25" s="624"/>
      <c r="AV25" s="624"/>
      <c r="AW25" s="624"/>
      <c r="AX25" s="624"/>
      <c r="AY25" s="624"/>
      <c r="AZ25" s="624"/>
      <c r="BA25" s="624"/>
      <c r="BB25" s="624"/>
      <c r="BC25" s="624"/>
      <c r="BD25" s="624"/>
      <c r="BE25" s="624"/>
      <c r="BF25" s="624"/>
      <c r="BG25" s="624"/>
      <c r="BH25" s="624"/>
      <c r="BI25" s="624"/>
      <c r="BJ25" s="624"/>
      <c r="BK25" s="624"/>
      <c r="BL25" s="624"/>
      <c r="BM25" s="624"/>
      <c r="BN25" s="624"/>
      <c r="BO25" s="624"/>
      <c r="BP25" s="624"/>
      <c r="BQ25" s="624"/>
      <c r="BR25" s="624"/>
      <c r="BS25" s="624"/>
      <c r="BT25" s="624"/>
      <c r="BU25" s="624"/>
      <c r="BV25" s="624"/>
      <c r="BW25" s="624"/>
      <c r="BX25" s="624"/>
      <c r="BY25" s="624"/>
      <c r="BZ25" s="624"/>
      <c r="CA25" s="624"/>
      <c r="CB25" s="624"/>
      <c r="CC25" s="624"/>
    </row>
    <row r="26" spans="1:81" s="804" customFormat="1" ht="35.1" customHeight="1">
      <c r="A26" s="1460" t="s">
        <v>1588</v>
      </c>
      <c r="B26" s="1460"/>
      <c r="C26" s="1460"/>
      <c r="D26" s="1460"/>
      <c r="E26" s="1460"/>
      <c r="F26" s="1460"/>
      <c r="G26" s="1460"/>
      <c r="H26" s="1460"/>
      <c r="I26" s="1460"/>
      <c r="J26" s="1460"/>
      <c r="K26" s="1460"/>
      <c r="L26" s="1460"/>
      <c r="M26" s="1460"/>
      <c r="N26" s="1460"/>
      <c r="O26" s="1460"/>
      <c r="Q26" s="703"/>
      <c r="R26" s="703"/>
      <c r="S26" s="703"/>
      <c r="T26" s="703"/>
      <c r="U26" s="703"/>
      <c r="V26" s="703"/>
      <c r="W26" s="703"/>
      <c r="X26" s="703"/>
    </row>
    <row r="27" spans="1:81" s="772" customFormat="1" ht="330.75">
      <c r="A27" s="1478" t="s">
        <v>1589</v>
      </c>
      <c r="B27" s="805" t="s">
        <v>1590</v>
      </c>
      <c r="C27" s="806" t="s">
        <v>1591</v>
      </c>
      <c r="D27" s="807">
        <v>2025</v>
      </c>
      <c r="E27" s="807">
        <v>2030</v>
      </c>
      <c r="F27" s="808">
        <v>7000000</v>
      </c>
      <c r="G27" s="808"/>
      <c r="H27" s="809">
        <v>2000000</v>
      </c>
      <c r="I27" s="809"/>
      <c r="J27" s="809">
        <f>H27*(20/100)</f>
        <v>400000</v>
      </c>
      <c r="K27" s="808"/>
      <c r="L27" s="810">
        <f t="shared" ref="L27:L28" si="3">F27-G27-H27-I27-K27</f>
        <v>5000000</v>
      </c>
      <c r="M27" s="783" t="s">
        <v>1592</v>
      </c>
      <c r="N27" s="811" t="s">
        <v>1593</v>
      </c>
      <c r="O27" s="1483" t="s">
        <v>1594</v>
      </c>
      <c r="P27" s="1485" t="s">
        <v>705</v>
      </c>
      <c r="T27" s="766"/>
      <c r="U27" s="766"/>
      <c r="V27" s="766"/>
      <c r="W27" s="766"/>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c r="AU27" s="766"/>
      <c r="AV27" s="766"/>
      <c r="AW27" s="766"/>
      <c r="AX27" s="766"/>
      <c r="AY27" s="766"/>
      <c r="AZ27" s="766"/>
      <c r="BA27" s="766"/>
      <c r="BB27" s="766"/>
      <c r="BC27" s="766"/>
      <c r="BD27" s="766"/>
      <c r="BE27" s="766"/>
      <c r="BF27" s="766"/>
      <c r="BG27" s="766"/>
      <c r="BH27" s="766"/>
      <c r="BI27" s="766"/>
      <c r="BJ27" s="766"/>
      <c r="BK27" s="766"/>
      <c r="BL27" s="766"/>
      <c r="BM27" s="766"/>
      <c r="BN27" s="766"/>
      <c r="BO27" s="766"/>
      <c r="BP27" s="766"/>
      <c r="BQ27" s="766"/>
      <c r="BR27" s="766"/>
      <c r="BS27" s="766"/>
      <c r="BT27" s="766"/>
      <c r="BU27" s="766"/>
      <c r="BV27" s="766"/>
      <c r="BW27" s="766"/>
      <c r="BX27" s="766"/>
      <c r="BY27" s="766"/>
      <c r="BZ27" s="766"/>
      <c r="CA27" s="766"/>
      <c r="CB27" s="766"/>
      <c r="CC27" s="766"/>
    </row>
    <row r="28" spans="1:81" s="772" customFormat="1" ht="189">
      <c r="A28" s="1478"/>
      <c r="B28" s="785" t="s">
        <v>1595</v>
      </c>
      <c r="C28" s="786" t="s">
        <v>1596</v>
      </c>
      <c r="D28" s="787">
        <v>2025</v>
      </c>
      <c r="E28" s="787">
        <v>2026</v>
      </c>
      <c r="F28" s="771">
        <v>10000</v>
      </c>
      <c r="G28" s="777"/>
      <c r="H28" s="778"/>
      <c r="I28" s="778">
        <v>10000</v>
      </c>
      <c r="J28" s="778">
        <v>5000</v>
      </c>
      <c r="K28" s="777"/>
      <c r="L28" s="771">
        <f t="shared" si="3"/>
        <v>0</v>
      </c>
      <c r="M28" s="791" t="s">
        <v>1597</v>
      </c>
      <c r="N28" s="812" t="s">
        <v>705</v>
      </c>
      <c r="O28" s="1484"/>
      <c r="P28" s="1486"/>
      <c r="T28" s="766"/>
      <c r="U28" s="766"/>
      <c r="V28" s="766"/>
      <c r="W28" s="766"/>
      <c r="X28" s="766"/>
      <c r="Y28" s="766"/>
      <c r="Z28" s="766"/>
      <c r="AA28" s="766"/>
      <c r="AB28" s="766"/>
      <c r="AC28" s="766"/>
      <c r="AD28" s="766"/>
      <c r="AE28" s="766"/>
      <c r="AF28" s="766"/>
      <c r="AG28" s="766"/>
      <c r="AH28" s="766"/>
      <c r="AI28" s="766"/>
      <c r="AJ28" s="766"/>
      <c r="AK28" s="766"/>
      <c r="AL28" s="766"/>
      <c r="AM28" s="766"/>
      <c r="AN28" s="766"/>
      <c r="AO28" s="766"/>
      <c r="AP28" s="766"/>
      <c r="AQ28" s="766"/>
      <c r="AR28" s="766"/>
      <c r="AS28" s="766"/>
      <c r="AT28" s="766"/>
      <c r="AU28" s="766"/>
      <c r="AV28" s="766"/>
      <c r="AW28" s="766"/>
      <c r="AX28" s="766"/>
      <c r="AY28" s="766"/>
      <c r="AZ28" s="766"/>
      <c r="BA28" s="766"/>
      <c r="BB28" s="766"/>
      <c r="BC28" s="766"/>
      <c r="BD28" s="766"/>
      <c r="BE28" s="766"/>
      <c r="BF28" s="766"/>
      <c r="BG28" s="766"/>
      <c r="BH28" s="766"/>
      <c r="BI28" s="766"/>
      <c r="BJ28" s="766"/>
      <c r="BK28" s="766"/>
      <c r="BL28" s="766"/>
      <c r="BM28" s="766"/>
      <c r="BN28" s="766"/>
      <c r="BO28" s="766"/>
      <c r="BP28" s="766"/>
      <c r="BQ28" s="766"/>
      <c r="BR28" s="766"/>
      <c r="BS28" s="766"/>
      <c r="BT28" s="766"/>
      <c r="BU28" s="766"/>
      <c r="BV28" s="766"/>
      <c r="BW28" s="766"/>
      <c r="BX28" s="766"/>
      <c r="BY28" s="766"/>
      <c r="BZ28" s="766"/>
      <c r="CA28" s="766"/>
      <c r="CB28" s="766"/>
      <c r="CC28" s="766"/>
    </row>
    <row r="29" spans="1:81" s="772" customFormat="1" ht="135">
      <c r="A29" s="1478"/>
      <c r="B29" s="785" t="s">
        <v>1598</v>
      </c>
      <c r="C29" s="813" t="s">
        <v>1591</v>
      </c>
      <c r="D29" s="787">
        <v>2025</v>
      </c>
      <c r="E29" s="787">
        <v>2030</v>
      </c>
      <c r="F29" s="771">
        <v>500000</v>
      </c>
      <c r="G29" s="771"/>
      <c r="H29" s="771">
        <v>50000</v>
      </c>
      <c r="I29" s="771"/>
      <c r="J29" s="771">
        <f>H29*(20/100)</f>
        <v>10000</v>
      </c>
      <c r="K29" s="771"/>
      <c r="L29" s="771">
        <v>450000</v>
      </c>
      <c r="M29" s="779" t="s">
        <v>1599</v>
      </c>
      <c r="N29" s="814" t="s">
        <v>1600</v>
      </c>
      <c r="O29" s="1484"/>
      <c r="P29" s="1486"/>
      <c r="T29" s="766"/>
      <c r="U29" s="766"/>
      <c r="V29" s="766"/>
      <c r="W29" s="766"/>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6"/>
      <c r="AY29" s="766"/>
      <c r="AZ29" s="766"/>
      <c r="BA29" s="766"/>
      <c r="BB29" s="766"/>
      <c r="BC29" s="766"/>
      <c r="BD29" s="766"/>
      <c r="BE29" s="766"/>
      <c r="BF29" s="766"/>
      <c r="BG29" s="766"/>
      <c r="BH29" s="766"/>
      <c r="BI29" s="766"/>
      <c r="BJ29" s="766"/>
      <c r="BK29" s="766"/>
      <c r="BL29" s="766"/>
      <c r="BM29" s="766"/>
      <c r="BN29" s="766"/>
      <c r="BO29" s="766"/>
      <c r="BP29" s="766"/>
      <c r="BQ29" s="766"/>
      <c r="BR29" s="766"/>
      <c r="BS29" s="766"/>
      <c r="BT29" s="766"/>
      <c r="BU29" s="766"/>
      <c r="BV29" s="766"/>
      <c r="BW29" s="766"/>
      <c r="BX29" s="766"/>
      <c r="BY29" s="766"/>
      <c r="BZ29" s="766"/>
      <c r="CA29" s="766"/>
      <c r="CB29" s="766"/>
      <c r="CC29" s="766"/>
    </row>
    <row r="30" spans="1:81" ht="110.25">
      <c r="A30" s="1478"/>
      <c r="B30" s="767" t="s">
        <v>1601</v>
      </c>
      <c r="C30" s="768" t="s">
        <v>1591</v>
      </c>
      <c r="D30" s="777">
        <v>2025</v>
      </c>
      <c r="E30" s="777">
        <v>2027</v>
      </c>
      <c r="F30" s="815">
        <v>9000000</v>
      </c>
      <c r="G30" s="816"/>
      <c r="H30" s="817">
        <v>2200000</v>
      </c>
      <c r="I30" s="817"/>
      <c r="J30" s="817">
        <f>H30*(20/100)</f>
        <v>440000</v>
      </c>
      <c r="K30" s="817">
        <v>6800000</v>
      </c>
      <c r="L30" s="815">
        <f t="shared" ref="L30:L34" si="4">F30-G30-H30-I30-K30</f>
        <v>0</v>
      </c>
      <c r="M30" s="818" t="s">
        <v>1602</v>
      </c>
      <c r="N30" s="819" t="s">
        <v>1603</v>
      </c>
      <c r="O30" s="1484"/>
      <c r="P30" s="1486"/>
    </row>
    <row r="31" spans="1:81" ht="220.5">
      <c r="A31" s="1478"/>
      <c r="B31" s="767" t="s">
        <v>1604</v>
      </c>
      <c r="C31" s="776" t="s">
        <v>1596</v>
      </c>
      <c r="D31" s="777">
        <v>2025</v>
      </c>
      <c r="E31" s="777">
        <v>2027</v>
      </c>
      <c r="F31" s="815">
        <v>1500000</v>
      </c>
      <c r="G31" s="815"/>
      <c r="H31" s="815">
        <v>1500000</v>
      </c>
      <c r="I31" s="820"/>
      <c r="J31" s="821">
        <f>H31*(20/100)</f>
        <v>300000</v>
      </c>
      <c r="K31" s="820"/>
      <c r="L31" s="815">
        <f t="shared" si="4"/>
        <v>0</v>
      </c>
      <c r="M31" s="818" t="s">
        <v>1605</v>
      </c>
      <c r="N31" s="819" t="s">
        <v>1606</v>
      </c>
      <c r="O31" s="1484"/>
      <c r="P31" s="1486"/>
    </row>
    <row r="32" spans="1:81" ht="110.25">
      <c r="A32" s="1478"/>
      <c r="B32" s="767" t="s">
        <v>1607</v>
      </c>
      <c r="C32" s="768" t="s">
        <v>1591</v>
      </c>
      <c r="D32" s="777">
        <v>2025</v>
      </c>
      <c r="E32" s="777">
        <v>2030</v>
      </c>
      <c r="F32" s="815">
        <v>3000000</v>
      </c>
      <c r="G32" s="820"/>
      <c r="H32" s="815">
        <v>3000000</v>
      </c>
      <c r="I32" s="820"/>
      <c r="J32" s="821">
        <f>H32*(20/100)</f>
        <v>600000</v>
      </c>
      <c r="K32" s="820"/>
      <c r="L32" s="815">
        <f t="shared" si="4"/>
        <v>0</v>
      </c>
      <c r="M32" s="818" t="s">
        <v>1608</v>
      </c>
      <c r="N32" s="819" t="s">
        <v>1609</v>
      </c>
      <c r="O32" s="1484"/>
      <c r="P32" s="1486"/>
    </row>
    <row r="33" spans="1:81" ht="165">
      <c r="A33" s="1478"/>
      <c r="B33" s="767" t="s">
        <v>1610</v>
      </c>
      <c r="C33" s="776" t="s">
        <v>1611</v>
      </c>
      <c r="D33" s="777">
        <v>2025</v>
      </c>
      <c r="E33" s="777">
        <v>2027</v>
      </c>
      <c r="F33" s="815">
        <v>825000</v>
      </c>
      <c r="G33" s="816"/>
      <c r="H33" s="822">
        <v>700000</v>
      </c>
      <c r="I33" s="816"/>
      <c r="J33" s="823">
        <f>H33*(20/100)</f>
        <v>140000</v>
      </c>
      <c r="K33" s="816"/>
      <c r="L33" s="815">
        <f t="shared" si="4"/>
        <v>125000</v>
      </c>
      <c r="M33" s="818" t="s">
        <v>1612</v>
      </c>
      <c r="N33" s="819" t="s">
        <v>1613</v>
      </c>
      <c r="O33" s="1484"/>
      <c r="P33" s="1486"/>
    </row>
    <row r="34" spans="1:81" s="772" customFormat="1" ht="195">
      <c r="A34" s="1478"/>
      <c r="B34" s="824" t="s">
        <v>1614</v>
      </c>
      <c r="C34" s="825" t="s">
        <v>1615</v>
      </c>
      <c r="D34" s="826">
        <v>2025</v>
      </c>
      <c r="E34" s="826">
        <v>2027</v>
      </c>
      <c r="F34" s="827">
        <v>3000000</v>
      </c>
      <c r="G34" s="828"/>
      <c r="H34" s="829">
        <v>30000</v>
      </c>
      <c r="I34" s="829">
        <v>2700000</v>
      </c>
      <c r="J34" s="829">
        <f>(H34+I34)*(20/100)</f>
        <v>546000</v>
      </c>
      <c r="K34" s="828"/>
      <c r="L34" s="827">
        <f t="shared" si="4"/>
        <v>270000</v>
      </c>
      <c r="M34" s="780" t="s">
        <v>1616</v>
      </c>
      <c r="N34" s="830" t="s">
        <v>705</v>
      </c>
      <c r="O34" s="1484"/>
      <c r="P34" s="1486"/>
      <c r="T34" s="766"/>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c r="AQ34" s="766"/>
      <c r="AR34" s="766"/>
      <c r="AS34" s="766"/>
      <c r="AT34" s="766"/>
      <c r="AU34" s="766"/>
      <c r="AV34" s="766"/>
      <c r="AW34" s="766"/>
      <c r="AX34" s="766"/>
      <c r="AY34" s="766"/>
      <c r="AZ34" s="766"/>
      <c r="BA34" s="766"/>
      <c r="BB34" s="766"/>
      <c r="BC34" s="766"/>
      <c r="BD34" s="766"/>
      <c r="BE34" s="766"/>
      <c r="BF34" s="766"/>
      <c r="BG34" s="766"/>
      <c r="BH34" s="766"/>
      <c r="BI34" s="766"/>
      <c r="BJ34" s="766"/>
      <c r="BK34" s="766"/>
      <c r="BL34" s="766"/>
      <c r="BM34" s="766"/>
      <c r="BN34" s="766"/>
      <c r="BO34" s="766"/>
      <c r="BP34" s="766"/>
      <c r="BQ34" s="766"/>
      <c r="BR34" s="766"/>
      <c r="BS34" s="766"/>
      <c r="BT34" s="766"/>
      <c r="BU34" s="766"/>
      <c r="BV34" s="766"/>
      <c r="BW34" s="766"/>
      <c r="BX34" s="766"/>
      <c r="BY34" s="766"/>
      <c r="BZ34" s="766"/>
      <c r="CA34" s="766"/>
      <c r="CB34" s="766"/>
      <c r="CC34" s="766"/>
    </row>
    <row r="35" spans="1:81" s="732" customFormat="1" ht="36" customHeight="1">
      <c r="A35" s="1475" t="s">
        <v>1617</v>
      </c>
      <c r="B35" s="1475"/>
      <c r="C35" s="831"/>
      <c r="D35" s="832"/>
      <c r="E35" s="832"/>
      <c r="F35" s="833">
        <f>SUM(F27:F34)</f>
        <v>24835000</v>
      </c>
      <c r="G35" s="833">
        <f t="shared" ref="G35:L35" si="5">SUM(G27:G34)</f>
        <v>0</v>
      </c>
      <c r="H35" s="833">
        <f t="shared" si="5"/>
        <v>9480000</v>
      </c>
      <c r="I35" s="833">
        <f t="shared" si="5"/>
        <v>2710000</v>
      </c>
      <c r="J35" s="833">
        <f>J34+J33+J32+J31+J30+J29+J28+J27</f>
        <v>2441000</v>
      </c>
      <c r="K35" s="833">
        <f t="shared" si="5"/>
        <v>6800000</v>
      </c>
      <c r="L35" s="833">
        <f t="shared" si="5"/>
        <v>5845000</v>
      </c>
      <c r="M35" s="831"/>
      <c r="N35" s="831"/>
      <c r="O35" s="834"/>
      <c r="P35" s="831"/>
      <c r="Q35" s="803"/>
      <c r="R35" s="803"/>
      <c r="S35" s="803"/>
      <c r="T35" s="629"/>
      <c r="U35" s="629"/>
      <c r="V35" s="629"/>
      <c r="W35" s="624"/>
      <c r="X35" s="624"/>
      <c r="Y35" s="624"/>
      <c r="Z35" s="624"/>
      <c r="AA35" s="624"/>
      <c r="AB35" s="624"/>
      <c r="AC35" s="624"/>
      <c r="AD35" s="624"/>
      <c r="AE35" s="624"/>
      <c r="AF35" s="624"/>
      <c r="AG35" s="624"/>
      <c r="AH35" s="624"/>
      <c r="AI35" s="624"/>
      <c r="AJ35" s="624"/>
      <c r="AK35" s="624"/>
      <c r="AL35" s="624"/>
      <c r="AM35" s="624"/>
      <c r="AN35" s="624"/>
      <c r="AO35" s="624"/>
      <c r="AP35" s="624"/>
      <c r="AQ35" s="624"/>
      <c r="AR35" s="624"/>
      <c r="AS35" s="624"/>
      <c r="AT35" s="624"/>
      <c r="AU35" s="624"/>
      <c r="AV35" s="624"/>
      <c r="AW35" s="624"/>
      <c r="AX35" s="624"/>
      <c r="AY35" s="624"/>
      <c r="AZ35" s="624"/>
      <c r="BA35" s="624"/>
      <c r="BB35" s="624"/>
      <c r="BC35" s="624"/>
      <c r="BD35" s="624"/>
      <c r="BE35" s="624"/>
      <c r="BF35" s="624"/>
      <c r="BG35" s="624"/>
      <c r="BH35" s="624"/>
      <c r="BI35" s="624"/>
      <c r="BJ35" s="624"/>
      <c r="BK35" s="624"/>
      <c r="BL35" s="624"/>
      <c r="BM35" s="624"/>
      <c r="BN35" s="624"/>
      <c r="BO35" s="624"/>
      <c r="BP35" s="624"/>
      <c r="BQ35" s="624"/>
      <c r="BR35" s="624"/>
      <c r="BS35" s="624"/>
      <c r="BT35" s="624"/>
      <c r="BU35" s="624"/>
      <c r="BV35" s="624"/>
      <c r="BW35" s="624"/>
      <c r="BX35" s="624"/>
      <c r="BY35" s="624"/>
      <c r="BZ35" s="624"/>
      <c r="CA35" s="624"/>
      <c r="CB35" s="624"/>
      <c r="CC35" s="624"/>
    </row>
    <row r="36" spans="1:81" s="732" customFormat="1" ht="36" customHeight="1">
      <c r="A36" s="1475" t="s">
        <v>1618</v>
      </c>
      <c r="B36" s="1475"/>
      <c r="C36" s="831"/>
      <c r="D36" s="832"/>
      <c r="E36" s="832"/>
      <c r="F36" s="833">
        <f>SUM(F35+F25)</f>
        <v>44297616</v>
      </c>
      <c r="G36" s="833">
        <f t="shared" ref="G36:L36" si="6">SUM(G35+G25)</f>
        <v>2262616</v>
      </c>
      <c r="H36" s="833">
        <f t="shared" si="6"/>
        <v>24600000</v>
      </c>
      <c r="I36" s="833">
        <f t="shared" si="6"/>
        <v>2890000</v>
      </c>
      <c r="J36" s="833">
        <f>SUM(J35+J25)</f>
        <v>4761000</v>
      </c>
      <c r="K36" s="833">
        <f t="shared" si="6"/>
        <v>6900000</v>
      </c>
      <c r="L36" s="833">
        <f t="shared" si="6"/>
        <v>7645000</v>
      </c>
      <c r="M36" s="831"/>
      <c r="N36" s="831"/>
      <c r="O36" s="834"/>
      <c r="P36" s="831"/>
      <c r="Q36" s="803"/>
      <c r="R36" s="803"/>
      <c r="S36" s="803"/>
      <c r="T36" s="629"/>
      <c r="U36" s="629"/>
      <c r="V36" s="629"/>
      <c r="W36" s="624"/>
      <c r="X36" s="624"/>
      <c r="Y36" s="624"/>
      <c r="Z36" s="624"/>
      <c r="AA36" s="624"/>
      <c r="AB36" s="624"/>
      <c r="AC36" s="624"/>
      <c r="AD36" s="624"/>
      <c r="AE36" s="624"/>
      <c r="AF36" s="624"/>
      <c r="AG36" s="624"/>
      <c r="AH36" s="624"/>
      <c r="AI36" s="624"/>
      <c r="AJ36" s="624"/>
      <c r="AK36" s="624"/>
      <c r="AL36" s="624"/>
      <c r="AM36" s="624"/>
      <c r="AN36" s="624"/>
      <c r="AO36" s="624"/>
      <c r="AP36" s="624"/>
      <c r="AQ36" s="624"/>
      <c r="AR36" s="624"/>
      <c r="AS36" s="624"/>
      <c r="AT36" s="624"/>
      <c r="AU36" s="624"/>
      <c r="AV36" s="624"/>
      <c r="AW36" s="624"/>
      <c r="AX36" s="624"/>
      <c r="AY36" s="624"/>
      <c r="AZ36" s="624"/>
      <c r="BA36" s="624"/>
      <c r="BB36" s="624"/>
      <c r="BC36" s="624"/>
      <c r="BD36" s="624"/>
      <c r="BE36" s="624"/>
      <c r="BF36" s="624"/>
      <c r="BG36" s="624"/>
      <c r="BH36" s="624"/>
      <c r="BI36" s="624"/>
      <c r="BJ36" s="624"/>
      <c r="BK36" s="624"/>
      <c r="BL36" s="624"/>
      <c r="BM36" s="624"/>
      <c r="BN36" s="624"/>
      <c r="BO36" s="624"/>
      <c r="BP36" s="624"/>
      <c r="BQ36" s="624"/>
      <c r="BR36" s="624"/>
      <c r="BS36" s="624"/>
      <c r="BT36" s="624"/>
      <c r="BU36" s="624"/>
      <c r="BV36" s="624"/>
      <c r="BW36" s="624"/>
      <c r="BX36" s="624"/>
      <c r="BY36" s="624"/>
      <c r="BZ36" s="624"/>
      <c r="CA36" s="624"/>
      <c r="CB36" s="624"/>
      <c r="CC36" s="624"/>
    </row>
    <row r="39" spans="1:81" ht="90.75" customHeight="1">
      <c r="A39" s="1154" t="s">
        <v>908</v>
      </c>
      <c r="B39" s="1476"/>
      <c r="C39" s="1476"/>
      <c r="D39" s="1476"/>
      <c r="E39" s="1476"/>
      <c r="F39" s="1476"/>
      <c r="G39" s="1476"/>
      <c r="H39" s="1476"/>
      <c r="I39" s="1476"/>
      <c r="J39" s="1476"/>
      <c r="K39" s="1476"/>
      <c r="L39" s="1476"/>
    </row>
  </sheetData>
  <mergeCells count="34">
    <mergeCell ref="A1:P2"/>
    <mergeCell ref="A3:A4"/>
    <mergeCell ref="B3:B4"/>
    <mergeCell ref="C3:C4"/>
    <mergeCell ref="D3:D4"/>
    <mergeCell ref="E3:E4"/>
    <mergeCell ref="F3:F4"/>
    <mergeCell ref="G3:L3"/>
    <mergeCell ref="M3:M4"/>
    <mergeCell ref="N3:N4"/>
    <mergeCell ref="O3:O4"/>
    <mergeCell ref="P3:P4"/>
    <mergeCell ref="A5:P5"/>
    <mergeCell ref="A6:P6"/>
    <mergeCell ref="A7:A10"/>
    <mergeCell ref="O7:O10"/>
    <mergeCell ref="P7:P10"/>
    <mergeCell ref="A11:A18"/>
    <mergeCell ref="O11:O18"/>
    <mergeCell ref="P11:P18"/>
    <mergeCell ref="A19:A20"/>
    <mergeCell ref="O19:O20"/>
    <mergeCell ref="P19:P20"/>
    <mergeCell ref="P21:P24"/>
    <mergeCell ref="A25:B25"/>
    <mergeCell ref="A26:O26"/>
    <mergeCell ref="A27:A34"/>
    <mergeCell ref="O27:O34"/>
    <mergeCell ref="P27:P34"/>
    <mergeCell ref="A35:B35"/>
    <mergeCell ref="A36:B36"/>
    <mergeCell ref="A39:L39"/>
    <mergeCell ref="A21:A24"/>
    <mergeCell ref="O21:O2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F53"/>
  <sheetViews>
    <sheetView topLeftCell="A15" zoomScale="60" zoomScaleNormal="60" workbookViewId="0">
      <selection activeCell="F19" sqref="F19"/>
    </sheetView>
  </sheetViews>
  <sheetFormatPr defaultColWidth="8.42578125" defaultRowHeight="15"/>
  <cols>
    <col min="1" max="1" width="29" customWidth="1"/>
    <col min="2" max="2" width="43.140625" customWidth="1"/>
    <col min="3" max="3" width="17.85546875" style="5" customWidth="1"/>
    <col min="4" max="4" width="11.42578125" customWidth="1"/>
    <col min="5" max="5" width="14.140625" customWidth="1"/>
    <col min="6" max="6" width="18.28515625" customWidth="1"/>
    <col min="7" max="7" width="15.7109375" customWidth="1"/>
    <col min="8" max="8" width="21.85546875" customWidth="1"/>
    <col min="9" max="10" width="15.42578125" customWidth="1"/>
    <col min="11" max="11" width="14.140625" customWidth="1"/>
    <col min="12" max="12" width="19.42578125" customWidth="1"/>
    <col min="13" max="14" width="26.42578125" customWidth="1"/>
    <col min="15" max="15" width="31.42578125" style="146" customWidth="1"/>
    <col min="16" max="16" width="26.140625" style="146" customWidth="1"/>
  </cols>
  <sheetData>
    <row r="1" spans="1:110" s="523" customFormat="1" ht="18.75">
      <c r="A1" s="1333" t="s">
        <v>1619</v>
      </c>
      <c r="B1" s="1334"/>
      <c r="C1" s="1334"/>
      <c r="D1" s="1334"/>
      <c r="E1" s="1334"/>
      <c r="F1" s="1334"/>
      <c r="G1" s="1334"/>
      <c r="H1" s="1334"/>
      <c r="I1" s="1334"/>
      <c r="J1" s="1334"/>
      <c r="K1" s="1334"/>
      <c r="L1" s="1334"/>
      <c r="M1" s="1334"/>
      <c r="N1" s="1334"/>
      <c r="O1" s="1334"/>
      <c r="P1" s="1334"/>
      <c r="Q1" s="521"/>
      <c r="R1" s="521"/>
      <c r="S1" s="521"/>
      <c r="T1" s="521"/>
      <c r="U1" s="521"/>
      <c r="V1" s="521"/>
      <c r="W1" s="521"/>
      <c r="X1" s="521"/>
      <c r="Y1" s="521"/>
      <c r="Z1" s="521"/>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2"/>
      <c r="BJ1" s="522"/>
      <c r="BK1" s="522"/>
      <c r="BL1" s="522"/>
      <c r="BM1" s="522"/>
      <c r="BN1" s="522"/>
      <c r="BO1" s="522"/>
      <c r="BP1" s="522"/>
      <c r="BQ1" s="522"/>
      <c r="BR1" s="522"/>
      <c r="BS1" s="522"/>
      <c r="BT1" s="522"/>
      <c r="BU1" s="522"/>
      <c r="BV1" s="522"/>
      <c r="BW1" s="522"/>
      <c r="BX1" s="522"/>
      <c r="BY1" s="522"/>
      <c r="BZ1" s="522"/>
      <c r="CA1" s="522"/>
      <c r="CB1" s="522"/>
      <c r="CC1" s="522"/>
      <c r="CD1" s="522"/>
      <c r="CE1" s="522"/>
      <c r="CF1" s="522"/>
      <c r="CG1" s="522"/>
      <c r="CH1" s="522"/>
      <c r="CI1" s="522"/>
      <c r="CJ1" s="522"/>
      <c r="CK1" s="522"/>
      <c r="CL1" s="522"/>
      <c r="CM1" s="522"/>
      <c r="CN1" s="522"/>
      <c r="CO1" s="522"/>
      <c r="CP1" s="522"/>
      <c r="CQ1" s="522"/>
      <c r="CR1" s="522"/>
      <c r="CS1" s="522"/>
      <c r="CT1" s="522"/>
      <c r="CU1" s="522"/>
      <c r="CV1" s="522"/>
      <c r="CW1" s="522"/>
      <c r="CX1" s="522"/>
      <c r="CY1" s="522"/>
      <c r="CZ1" s="522"/>
      <c r="DA1" s="522"/>
      <c r="DB1" s="522"/>
      <c r="DC1" s="522"/>
      <c r="DD1" s="522"/>
      <c r="DE1" s="522"/>
      <c r="DF1" s="522"/>
    </row>
    <row r="2" spans="1:110" s="523" customFormat="1" ht="18.75">
      <c r="A2" s="1335"/>
      <c r="B2" s="1336"/>
      <c r="C2" s="1336"/>
      <c r="D2" s="1336"/>
      <c r="E2" s="1336"/>
      <c r="F2" s="1336"/>
      <c r="G2" s="1336"/>
      <c r="H2" s="1336"/>
      <c r="I2" s="1336"/>
      <c r="J2" s="1336"/>
      <c r="K2" s="1336"/>
      <c r="L2" s="1336"/>
      <c r="M2" s="1336"/>
      <c r="N2" s="1336"/>
      <c r="O2" s="1336"/>
      <c r="P2" s="1336"/>
      <c r="Q2" s="521"/>
      <c r="R2" s="521"/>
      <c r="S2" s="521"/>
      <c r="T2" s="521"/>
      <c r="U2" s="521"/>
      <c r="V2" s="521"/>
      <c r="W2" s="521"/>
      <c r="X2" s="521"/>
      <c r="Y2" s="521"/>
      <c r="Z2" s="521"/>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c r="BG2" s="522"/>
      <c r="BH2" s="522"/>
      <c r="BI2" s="522"/>
      <c r="BJ2" s="522"/>
      <c r="BK2" s="522"/>
      <c r="BL2" s="522"/>
      <c r="BM2" s="522"/>
      <c r="BN2" s="522"/>
      <c r="BO2" s="522"/>
      <c r="BP2" s="522"/>
      <c r="BQ2" s="522"/>
      <c r="BR2" s="522"/>
      <c r="BS2" s="522"/>
      <c r="BT2" s="522"/>
      <c r="BU2" s="522"/>
      <c r="BV2" s="522"/>
      <c r="BW2" s="522"/>
      <c r="BX2" s="522"/>
      <c r="BY2" s="522"/>
      <c r="BZ2" s="522"/>
      <c r="CA2" s="522"/>
      <c r="CB2" s="522"/>
      <c r="CC2" s="522"/>
      <c r="CD2" s="522"/>
      <c r="CE2" s="522"/>
      <c r="CF2" s="522"/>
      <c r="CG2" s="522"/>
      <c r="CH2" s="522"/>
      <c r="CI2" s="522"/>
      <c r="CJ2" s="522"/>
      <c r="CK2" s="522"/>
      <c r="CL2" s="522"/>
      <c r="CM2" s="522"/>
      <c r="CN2" s="522"/>
      <c r="CO2" s="522"/>
      <c r="CP2" s="522"/>
      <c r="CQ2" s="522"/>
      <c r="CR2" s="522"/>
      <c r="CS2" s="522"/>
      <c r="CT2" s="522"/>
      <c r="CU2" s="522"/>
      <c r="CV2" s="522"/>
      <c r="CW2" s="522"/>
      <c r="CX2" s="522"/>
      <c r="CY2" s="522"/>
      <c r="CZ2" s="522"/>
      <c r="DA2" s="522"/>
      <c r="DB2" s="522"/>
      <c r="DC2" s="522"/>
      <c r="DD2" s="522"/>
      <c r="DE2" s="522"/>
      <c r="DF2" s="522"/>
    </row>
    <row r="3" spans="1:110" ht="39.75" customHeight="1">
      <c r="A3" s="1516" t="s">
        <v>1088</v>
      </c>
      <c r="B3" s="1516" t="s">
        <v>81</v>
      </c>
      <c r="C3" s="1516" t="s">
        <v>82</v>
      </c>
      <c r="D3" s="1516" t="s">
        <v>83</v>
      </c>
      <c r="E3" s="1516" t="s">
        <v>84</v>
      </c>
      <c r="F3" s="1520" t="s">
        <v>408</v>
      </c>
      <c r="G3" s="1148" t="s">
        <v>409</v>
      </c>
      <c r="H3" s="1148"/>
      <c r="I3" s="1148"/>
      <c r="J3" s="1148"/>
      <c r="K3" s="1148"/>
      <c r="L3" s="1148"/>
      <c r="M3" s="1521" t="s">
        <v>669</v>
      </c>
      <c r="N3" s="1516" t="s">
        <v>1620</v>
      </c>
      <c r="O3" s="1516" t="s">
        <v>669</v>
      </c>
      <c r="P3" s="1516" t="s">
        <v>670</v>
      </c>
    </row>
    <row r="4" spans="1:110" s="5" customFormat="1" ht="93.75">
      <c r="A4" s="1517"/>
      <c r="B4" s="1517"/>
      <c r="C4" s="1517"/>
      <c r="D4" s="1517"/>
      <c r="E4" s="1517"/>
      <c r="F4" s="1517"/>
      <c r="G4" s="837" t="s">
        <v>410</v>
      </c>
      <c r="H4" s="838" t="s">
        <v>87</v>
      </c>
      <c r="I4" s="838" t="s">
        <v>88</v>
      </c>
      <c r="J4" s="838" t="s">
        <v>89</v>
      </c>
      <c r="K4" s="838" t="s">
        <v>90</v>
      </c>
      <c r="L4" s="838" t="s">
        <v>91</v>
      </c>
      <c r="M4" s="1517"/>
      <c r="N4" s="1517"/>
      <c r="O4" s="1517"/>
      <c r="P4" s="1517"/>
      <c r="Q4"/>
      <c r="R4"/>
      <c r="S4" s="7"/>
      <c r="T4" s="7"/>
      <c r="U4" s="7"/>
      <c r="V4" s="7"/>
      <c r="W4" s="7"/>
      <c r="X4" s="7"/>
      <c r="Y4" s="7"/>
      <c r="Z4" s="7"/>
      <c r="AA4" s="7"/>
      <c r="AB4" s="7"/>
      <c r="AC4" s="7"/>
      <c r="AD4" s="7"/>
    </row>
    <row r="5" spans="1:110" ht="51.75" customHeight="1">
      <c r="A5" s="1357" t="s">
        <v>1621</v>
      </c>
      <c r="B5" s="1357"/>
      <c r="C5" s="1357"/>
      <c r="D5" s="1357"/>
      <c r="E5" s="1357"/>
      <c r="F5" s="1357"/>
      <c r="G5" s="1357"/>
      <c r="H5" s="1357"/>
      <c r="I5" s="1357"/>
      <c r="J5" s="1357"/>
      <c r="K5" s="1357"/>
      <c r="L5" s="1357"/>
      <c r="M5" s="1357"/>
      <c r="N5" s="1357"/>
      <c r="O5" s="1357"/>
      <c r="P5" s="1357"/>
    </row>
    <row r="6" spans="1:110" ht="51.75" customHeight="1">
      <c r="A6" s="1357" t="s">
        <v>1622</v>
      </c>
      <c r="B6" s="1357"/>
      <c r="C6" s="1357"/>
      <c r="D6" s="1357"/>
      <c r="E6" s="1357"/>
      <c r="F6" s="1357"/>
      <c r="G6" s="1357"/>
      <c r="H6" s="1357"/>
      <c r="I6" s="1357"/>
      <c r="J6" s="1357"/>
      <c r="K6" s="1357"/>
      <c r="L6" s="1357"/>
      <c r="M6" s="1357"/>
      <c r="N6" s="1357"/>
      <c r="O6" s="1357"/>
      <c r="P6" s="1357"/>
    </row>
    <row r="7" spans="1:110" ht="206.25" customHeight="1">
      <c r="A7" s="1322" t="s">
        <v>1623</v>
      </c>
      <c r="B7" s="534" t="s">
        <v>1624</v>
      </c>
      <c r="C7" s="534" t="s">
        <v>1625</v>
      </c>
      <c r="D7" s="537">
        <v>2025</v>
      </c>
      <c r="E7" s="529">
        <v>2026</v>
      </c>
      <c r="F7" s="530">
        <f>SUM(G7:L7)</f>
        <v>1200000</v>
      </c>
      <c r="G7" s="530">
        <v>250000</v>
      </c>
      <c r="H7" s="531">
        <v>500000</v>
      </c>
      <c r="I7" s="531">
        <v>250000</v>
      </c>
      <c r="J7" s="531">
        <f>(G7+H7+I7)*(20/100)</f>
        <v>200000</v>
      </c>
      <c r="K7" s="531"/>
      <c r="L7" s="531">
        <v>0</v>
      </c>
      <c r="M7" s="534" t="s">
        <v>1626</v>
      </c>
      <c r="N7" s="548" t="s">
        <v>15</v>
      </c>
      <c r="O7" s="1505" t="s">
        <v>1627</v>
      </c>
      <c r="P7" s="1515" t="s">
        <v>1628</v>
      </c>
    </row>
    <row r="8" spans="1:110" ht="237" customHeight="1">
      <c r="A8" s="1310"/>
      <c r="B8" s="534" t="s">
        <v>1629</v>
      </c>
      <c r="C8" s="534" t="s">
        <v>1630</v>
      </c>
      <c r="D8" s="537">
        <v>2025</v>
      </c>
      <c r="E8" s="529">
        <v>2028</v>
      </c>
      <c r="F8" s="530">
        <f>SUM(G8:L8)</f>
        <v>26640000</v>
      </c>
      <c r="G8" s="531">
        <v>2100000</v>
      </c>
      <c r="H8" s="531">
        <v>20000000</v>
      </c>
      <c r="I8" s="531">
        <v>100000</v>
      </c>
      <c r="J8" s="531">
        <f>(G8+H8+I8)*(20/100)</f>
        <v>4440000</v>
      </c>
      <c r="K8" s="531"/>
      <c r="L8" s="531">
        <v>0</v>
      </c>
      <c r="M8" s="534" t="s">
        <v>1631</v>
      </c>
      <c r="N8" s="583" t="s">
        <v>1632</v>
      </c>
      <c r="O8" s="1265"/>
      <c r="P8" s="1265"/>
    </row>
    <row r="9" spans="1:110" ht="189">
      <c r="A9" s="1310"/>
      <c r="B9" s="534" t="s">
        <v>1633</v>
      </c>
      <c r="C9" s="534" t="s">
        <v>1634</v>
      </c>
      <c r="D9" s="537">
        <v>2025</v>
      </c>
      <c r="E9" s="529">
        <v>2028</v>
      </c>
      <c r="F9" s="531">
        <f>SUM(G9:L9)</f>
        <v>4250000</v>
      </c>
      <c r="G9" s="531">
        <v>2000000</v>
      </c>
      <c r="H9" s="531">
        <v>1500000</v>
      </c>
      <c r="I9" s="531"/>
      <c r="J9" s="531">
        <f>(G9+H9+I9)*(20/100)</f>
        <v>700000</v>
      </c>
      <c r="K9" s="531"/>
      <c r="L9" s="531">
        <v>50000</v>
      </c>
      <c r="M9" s="534" t="s">
        <v>1635</v>
      </c>
      <c r="N9" s="583" t="s">
        <v>1636</v>
      </c>
      <c r="O9" s="1265"/>
      <c r="P9" s="1265"/>
    </row>
    <row r="10" spans="1:110" s="839" customFormat="1" ht="252.75" customHeight="1">
      <c r="A10" s="1310"/>
      <c r="B10" s="534" t="s">
        <v>1637</v>
      </c>
      <c r="C10" s="534" t="s">
        <v>1638</v>
      </c>
      <c r="D10" s="537">
        <v>2025</v>
      </c>
      <c r="E10" s="529">
        <v>2028</v>
      </c>
      <c r="F10" s="531">
        <f t="shared" ref="F10:F14" si="0">SUM(G10:L10)</f>
        <v>1200000</v>
      </c>
      <c r="G10" s="530">
        <v>100000</v>
      </c>
      <c r="H10" s="531">
        <v>500000</v>
      </c>
      <c r="I10" s="531">
        <v>400000</v>
      </c>
      <c r="J10" s="531">
        <f>(G10+H10+I10)*(20/100)</f>
        <v>200000</v>
      </c>
      <c r="K10" s="531"/>
      <c r="L10" s="531">
        <v>0</v>
      </c>
      <c r="M10" s="534" t="s">
        <v>1639</v>
      </c>
      <c r="N10" s="534" t="s">
        <v>1640</v>
      </c>
      <c r="O10" s="1265"/>
      <c r="P10" s="1265"/>
    </row>
    <row r="11" spans="1:110" ht="157.5">
      <c r="A11" s="1310"/>
      <c r="B11" s="534" t="s">
        <v>1641</v>
      </c>
      <c r="C11" s="534" t="s">
        <v>1642</v>
      </c>
      <c r="D11" s="537">
        <v>2025</v>
      </c>
      <c r="E11" s="529">
        <v>2028</v>
      </c>
      <c r="F11" s="531">
        <f t="shared" si="0"/>
        <v>480000</v>
      </c>
      <c r="G11" s="530">
        <v>100000</v>
      </c>
      <c r="H11" s="531">
        <v>200000</v>
      </c>
      <c r="I11" s="531">
        <v>100000</v>
      </c>
      <c r="J11" s="531">
        <f>(G11+H11+I11)*(20/100)</f>
        <v>80000</v>
      </c>
      <c r="K11" s="531"/>
      <c r="L11" s="531">
        <v>0</v>
      </c>
      <c r="M11" s="534" t="s">
        <v>1643</v>
      </c>
      <c r="N11" s="583" t="s">
        <v>1644</v>
      </c>
      <c r="O11" s="1265"/>
      <c r="P11" s="1265"/>
    </row>
    <row r="12" spans="1:110" ht="195.75" customHeight="1">
      <c r="A12" s="1310"/>
      <c r="B12" s="534" t="s">
        <v>1645</v>
      </c>
      <c r="C12" s="534" t="s">
        <v>1646</v>
      </c>
      <c r="D12" s="537">
        <v>2025</v>
      </c>
      <c r="E12" s="529">
        <v>2026</v>
      </c>
      <c r="F12" s="531">
        <f t="shared" si="0"/>
        <v>250000</v>
      </c>
      <c r="G12" s="530"/>
      <c r="H12" s="531">
        <v>100000</v>
      </c>
      <c r="I12" s="531"/>
      <c r="J12" s="531"/>
      <c r="K12" s="531"/>
      <c r="L12" s="531">
        <v>150000</v>
      </c>
      <c r="M12" s="534" t="s">
        <v>1647</v>
      </c>
      <c r="N12" s="583" t="s">
        <v>1648</v>
      </c>
      <c r="O12" s="1265"/>
      <c r="P12" s="1265"/>
    </row>
    <row r="13" spans="1:110" ht="65.849999999999994" customHeight="1">
      <c r="A13" s="1310"/>
      <c r="B13" s="534" t="s">
        <v>1649</v>
      </c>
      <c r="C13" s="840" t="s">
        <v>1650</v>
      </c>
      <c r="D13" s="537">
        <v>2025</v>
      </c>
      <c r="E13" s="529">
        <v>2026</v>
      </c>
      <c r="F13" s="531">
        <f t="shared" si="0"/>
        <v>300000</v>
      </c>
      <c r="G13" s="530"/>
      <c r="H13" s="531">
        <v>200000</v>
      </c>
      <c r="I13" s="531"/>
      <c r="J13" s="531">
        <v>100000</v>
      </c>
      <c r="K13" s="531"/>
      <c r="L13" s="531">
        <v>0</v>
      </c>
      <c r="M13" s="534" t="s">
        <v>1651</v>
      </c>
      <c r="N13" s="583" t="s">
        <v>15</v>
      </c>
      <c r="O13" s="1265"/>
      <c r="P13" s="1265"/>
    </row>
    <row r="14" spans="1:110" ht="157.5">
      <c r="A14" s="1310"/>
      <c r="B14" s="534" t="s">
        <v>1652</v>
      </c>
      <c r="C14" s="534" t="s">
        <v>1653</v>
      </c>
      <c r="D14" s="537">
        <v>2025</v>
      </c>
      <c r="E14" s="529">
        <v>2028</v>
      </c>
      <c r="F14" s="531">
        <f t="shared" si="0"/>
        <v>240000</v>
      </c>
      <c r="G14" s="530">
        <v>100000</v>
      </c>
      <c r="H14" s="531"/>
      <c r="I14" s="531">
        <v>100000</v>
      </c>
      <c r="J14" s="531">
        <f>(G14+H14+I14)*(20/100)</f>
        <v>40000</v>
      </c>
      <c r="K14" s="531"/>
      <c r="L14" s="531">
        <v>0</v>
      </c>
      <c r="M14" s="534" t="s">
        <v>1654</v>
      </c>
      <c r="N14" s="563" t="s">
        <v>1655</v>
      </c>
      <c r="O14" s="1279"/>
      <c r="P14" s="1279"/>
    </row>
    <row r="15" spans="1:110" s="845" customFormat="1" ht="51.6" customHeight="1">
      <c r="A15" s="1518" t="s">
        <v>79</v>
      </c>
      <c r="B15" s="1519"/>
      <c r="C15" s="841"/>
      <c r="D15" s="841"/>
      <c r="E15" s="842"/>
      <c r="F15" s="843">
        <f>SUM(F7:F14)</f>
        <v>34560000</v>
      </c>
      <c r="G15" s="843">
        <f t="shared" ref="G15:K15" si="1">SUM(G7:G14)</f>
        <v>4650000</v>
      </c>
      <c r="H15" s="843">
        <f t="shared" si="1"/>
        <v>23000000</v>
      </c>
      <c r="I15" s="843">
        <f t="shared" si="1"/>
        <v>950000</v>
      </c>
      <c r="J15" s="843">
        <f>SUM(J7:J14)</f>
        <v>5760000</v>
      </c>
      <c r="K15" s="843">
        <f t="shared" si="1"/>
        <v>0</v>
      </c>
      <c r="L15" s="843">
        <f>SUM(L7:L14)</f>
        <v>200000</v>
      </c>
      <c r="M15" s="841"/>
      <c r="N15" s="841"/>
      <c r="O15" s="844"/>
      <c r="P15" s="844"/>
    </row>
    <row r="16" spans="1:110" ht="51.75" customHeight="1">
      <c r="A16" s="1357" t="s">
        <v>1656</v>
      </c>
      <c r="B16" s="1357"/>
      <c r="C16" s="1357"/>
      <c r="D16" s="1357"/>
      <c r="E16" s="1357"/>
      <c r="F16" s="1357"/>
      <c r="G16" s="1357"/>
      <c r="H16" s="1357"/>
      <c r="I16" s="1357"/>
      <c r="J16" s="1357"/>
      <c r="K16" s="1357"/>
      <c r="L16" s="1357"/>
      <c r="M16" s="1357"/>
      <c r="N16" s="1357"/>
      <c r="O16" s="1357"/>
      <c r="P16" s="1357"/>
    </row>
    <row r="17" spans="1:16" ht="123" customHeight="1">
      <c r="A17" s="1322" t="s">
        <v>1657</v>
      </c>
      <c r="B17" s="534" t="s">
        <v>1658</v>
      </c>
      <c r="C17" s="534" t="s">
        <v>1659</v>
      </c>
      <c r="D17" s="537">
        <v>2025</v>
      </c>
      <c r="E17" s="537" t="s">
        <v>1660</v>
      </c>
      <c r="F17" s="531">
        <f>SUM(G17:L17)</f>
        <v>800000</v>
      </c>
      <c r="G17" s="530">
        <v>400000</v>
      </c>
      <c r="H17" s="846"/>
      <c r="I17" s="531"/>
      <c r="J17" s="531">
        <v>400000</v>
      </c>
      <c r="K17" s="531"/>
      <c r="L17" s="847">
        <v>0</v>
      </c>
      <c r="M17" s="534" t="s">
        <v>1661</v>
      </c>
      <c r="N17" s="848" t="s">
        <v>1662</v>
      </c>
      <c r="O17" s="1512" t="s">
        <v>1663</v>
      </c>
      <c r="P17" s="1505" t="s">
        <v>1664</v>
      </c>
    </row>
    <row r="18" spans="1:16" ht="126">
      <c r="A18" s="1310"/>
      <c r="B18" s="534" t="s">
        <v>1665</v>
      </c>
      <c r="C18" s="534" t="s">
        <v>1666</v>
      </c>
      <c r="D18" s="537">
        <v>2025</v>
      </c>
      <c r="E18" s="537">
        <v>2027</v>
      </c>
      <c r="F18" s="531">
        <f t="shared" ref="F18:F37" si="2">SUM(G18:L18)</f>
        <v>240000</v>
      </c>
      <c r="G18" s="530">
        <v>100000</v>
      </c>
      <c r="H18" s="846">
        <v>100000</v>
      </c>
      <c r="I18" s="531"/>
      <c r="J18" s="531">
        <f>(G18+H18+I18)*(20/100)</f>
        <v>40000</v>
      </c>
      <c r="K18" s="531"/>
      <c r="L18" s="847">
        <v>0</v>
      </c>
      <c r="M18" s="534" t="s">
        <v>1667</v>
      </c>
      <c r="N18" s="849" t="s">
        <v>1668</v>
      </c>
      <c r="O18" s="1513"/>
      <c r="P18" s="1265"/>
    </row>
    <row r="19" spans="1:16" ht="157.5">
      <c r="A19" s="1310"/>
      <c r="B19" s="850" t="s">
        <v>1669</v>
      </c>
      <c r="C19" s="851" t="s">
        <v>1670</v>
      </c>
      <c r="D19" s="535">
        <v>2025</v>
      </c>
      <c r="E19" s="546">
        <v>2028</v>
      </c>
      <c r="F19" s="531">
        <f t="shared" si="2"/>
        <v>48000</v>
      </c>
      <c r="G19" s="852">
        <v>20000</v>
      </c>
      <c r="H19" s="853">
        <v>20000</v>
      </c>
      <c r="I19" s="530"/>
      <c r="J19" s="531">
        <f>(G19+H19+I19)*(20/100)</f>
        <v>8000</v>
      </c>
      <c r="K19" s="530"/>
      <c r="L19" s="854">
        <v>0</v>
      </c>
      <c r="M19" s="851" t="s">
        <v>1671</v>
      </c>
      <c r="N19" s="855" t="s">
        <v>1672</v>
      </c>
      <c r="O19" s="1513"/>
      <c r="P19" s="1265"/>
    </row>
    <row r="20" spans="1:16" ht="141.75">
      <c r="A20" s="1310"/>
      <c r="B20" s="534" t="s">
        <v>1673</v>
      </c>
      <c r="C20" s="534" t="s">
        <v>1674</v>
      </c>
      <c r="D20" s="537">
        <v>2025</v>
      </c>
      <c r="E20" s="537">
        <v>2030</v>
      </c>
      <c r="F20" s="531">
        <f t="shared" si="2"/>
        <v>6000000</v>
      </c>
      <c r="G20" s="531"/>
      <c r="H20" s="847"/>
      <c r="I20" s="531">
        <v>5000000</v>
      </c>
      <c r="J20" s="531">
        <f>(G20+H20+I20)*(20/100)</f>
        <v>1000000</v>
      </c>
      <c r="K20" s="531"/>
      <c r="L20" s="847">
        <v>0</v>
      </c>
      <c r="M20" s="534" t="s">
        <v>1675</v>
      </c>
      <c r="N20" s="849" t="s">
        <v>1676</v>
      </c>
      <c r="O20" s="1513"/>
      <c r="P20" s="1265"/>
    </row>
    <row r="21" spans="1:16" ht="267.75">
      <c r="A21" s="1310"/>
      <c r="B21" s="534" t="s">
        <v>1677</v>
      </c>
      <c r="C21" s="534" t="s">
        <v>1674</v>
      </c>
      <c r="D21" s="537">
        <v>2025</v>
      </c>
      <c r="E21" s="537">
        <v>2027</v>
      </c>
      <c r="F21" s="531">
        <f t="shared" si="2"/>
        <v>240000</v>
      </c>
      <c r="G21" s="530">
        <v>100000</v>
      </c>
      <c r="H21" s="846">
        <v>100000</v>
      </c>
      <c r="I21" s="531"/>
      <c r="J21" s="531">
        <f>(G21+H21)*(20/100)</f>
        <v>40000</v>
      </c>
      <c r="K21" s="531"/>
      <c r="L21" s="847"/>
      <c r="M21" s="534" t="s">
        <v>1678</v>
      </c>
      <c r="N21" s="849" t="s">
        <v>1679</v>
      </c>
      <c r="O21" s="1513"/>
      <c r="P21" s="1265"/>
    </row>
    <row r="22" spans="1:16" ht="204.75" customHeight="1">
      <c r="A22" s="1326"/>
      <c r="B22" s="534" t="s">
        <v>1680</v>
      </c>
      <c r="C22" s="534" t="s">
        <v>1681</v>
      </c>
      <c r="D22" s="537">
        <v>2025</v>
      </c>
      <c r="E22" s="537">
        <v>2027</v>
      </c>
      <c r="F22" s="531">
        <f t="shared" si="2"/>
        <v>60000</v>
      </c>
      <c r="G22" s="530"/>
      <c r="H22" s="846">
        <v>50000</v>
      </c>
      <c r="I22" s="531"/>
      <c r="J22" s="531">
        <f>H22*(20/100)</f>
        <v>10000</v>
      </c>
      <c r="K22" s="531"/>
      <c r="L22" s="847"/>
      <c r="M22" s="534" t="s">
        <v>1682</v>
      </c>
      <c r="N22" s="558" t="s">
        <v>15</v>
      </c>
      <c r="O22" s="1514"/>
      <c r="P22" s="1279"/>
    </row>
    <row r="23" spans="1:16" ht="165.75" customHeight="1">
      <c r="A23" s="1318" t="s">
        <v>1683</v>
      </c>
      <c r="B23" s="534" t="s">
        <v>1684</v>
      </c>
      <c r="C23" s="534" t="s">
        <v>1685</v>
      </c>
      <c r="D23" s="535">
        <v>2025</v>
      </c>
      <c r="E23" s="546">
        <v>2028</v>
      </c>
      <c r="F23" s="531">
        <f t="shared" si="2"/>
        <v>7200000</v>
      </c>
      <c r="G23" s="531">
        <v>3000000</v>
      </c>
      <c r="H23" s="847">
        <v>3000000</v>
      </c>
      <c r="I23" s="531"/>
      <c r="J23" s="531">
        <f>(G23+H23)*(20/100)</f>
        <v>1200000</v>
      </c>
      <c r="K23" s="531"/>
      <c r="L23" s="847">
        <v>0</v>
      </c>
      <c r="M23" s="534" t="s">
        <v>1686</v>
      </c>
      <c r="N23" s="848" t="s">
        <v>1687</v>
      </c>
      <c r="O23" s="1512" t="s">
        <v>1688</v>
      </c>
      <c r="P23" s="1515">
        <v>0.7</v>
      </c>
    </row>
    <row r="24" spans="1:16" ht="214.5" customHeight="1">
      <c r="A24" s="1311"/>
      <c r="B24" s="534" t="s">
        <v>1689</v>
      </c>
      <c r="C24" s="534" t="s">
        <v>1690</v>
      </c>
      <c r="D24" s="535">
        <v>2025</v>
      </c>
      <c r="E24" s="546">
        <v>2025</v>
      </c>
      <c r="F24" s="531">
        <f t="shared" si="2"/>
        <v>240000</v>
      </c>
      <c r="G24" s="530"/>
      <c r="H24" s="846">
        <v>200000</v>
      </c>
      <c r="I24" s="531"/>
      <c r="J24" s="531">
        <f>H24*(20/100)</f>
        <v>40000</v>
      </c>
      <c r="K24" s="531"/>
      <c r="L24" s="847">
        <v>0</v>
      </c>
      <c r="M24" s="534" t="s">
        <v>1691</v>
      </c>
      <c r="N24" s="849" t="s">
        <v>15</v>
      </c>
      <c r="O24" s="1513"/>
      <c r="P24" s="1265"/>
    </row>
    <row r="25" spans="1:16" ht="134.25" customHeight="1">
      <c r="A25" s="1311"/>
      <c r="B25" s="534" t="s">
        <v>1692</v>
      </c>
      <c r="C25" s="534" t="s">
        <v>1690</v>
      </c>
      <c r="D25" s="535">
        <v>2025</v>
      </c>
      <c r="E25" s="546">
        <v>2030</v>
      </c>
      <c r="F25" s="531">
        <f t="shared" si="2"/>
        <v>1400000</v>
      </c>
      <c r="G25" s="531"/>
      <c r="H25" s="846">
        <v>1000000</v>
      </c>
      <c r="I25" s="531"/>
      <c r="J25" s="531">
        <f>H25*(20/100)</f>
        <v>200000</v>
      </c>
      <c r="K25" s="531"/>
      <c r="L25" s="847">
        <v>200000</v>
      </c>
      <c r="M25" s="402" t="s">
        <v>1693</v>
      </c>
      <c r="N25" s="402" t="s">
        <v>1694</v>
      </c>
      <c r="O25" s="1513"/>
      <c r="P25" s="1265"/>
    </row>
    <row r="26" spans="1:16" ht="103.5" customHeight="1">
      <c r="A26" s="1311"/>
      <c r="B26" s="534" t="s">
        <v>1695</v>
      </c>
      <c r="C26" s="534" t="s">
        <v>1690</v>
      </c>
      <c r="D26" s="535">
        <v>2025</v>
      </c>
      <c r="E26" s="546">
        <v>2025</v>
      </c>
      <c r="F26" s="531">
        <f t="shared" si="2"/>
        <v>20000</v>
      </c>
      <c r="G26" s="531"/>
      <c r="H26" s="846">
        <v>20000</v>
      </c>
      <c r="I26" s="531"/>
      <c r="J26" s="531"/>
      <c r="K26" s="531"/>
      <c r="L26" s="847">
        <v>0</v>
      </c>
      <c r="M26" s="534" t="s">
        <v>1696</v>
      </c>
      <c r="N26" s="849" t="s">
        <v>15</v>
      </c>
      <c r="O26" s="1513"/>
      <c r="P26" s="1265"/>
    </row>
    <row r="27" spans="1:16" ht="153.75" customHeight="1">
      <c r="A27" s="1316"/>
      <c r="B27" s="534" t="s">
        <v>1697</v>
      </c>
      <c r="C27" s="534" t="s">
        <v>1698</v>
      </c>
      <c r="D27" s="535">
        <v>2025</v>
      </c>
      <c r="E27" s="546">
        <v>2026</v>
      </c>
      <c r="F27" s="531">
        <f t="shared" si="2"/>
        <v>60000</v>
      </c>
      <c r="G27" s="530"/>
      <c r="H27" s="846">
        <v>50000</v>
      </c>
      <c r="I27" s="531"/>
      <c r="J27" s="531">
        <f>H27*(20/100)</f>
        <v>10000</v>
      </c>
      <c r="K27" s="531"/>
      <c r="L27" s="847">
        <v>0</v>
      </c>
      <c r="M27" s="534" t="s">
        <v>1699</v>
      </c>
      <c r="N27" s="558" t="s">
        <v>15</v>
      </c>
      <c r="O27" s="1514"/>
      <c r="P27" s="1279"/>
    </row>
    <row r="28" spans="1:16" ht="153.75" customHeight="1">
      <c r="A28" s="1318" t="s">
        <v>1700</v>
      </c>
      <c r="B28" s="534" t="s">
        <v>1701</v>
      </c>
      <c r="C28" s="534" t="s">
        <v>1702</v>
      </c>
      <c r="D28" s="535">
        <v>2025</v>
      </c>
      <c r="E28" s="546">
        <v>2028</v>
      </c>
      <c r="F28" s="531">
        <f t="shared" si="2"/>
        <v>300000</v>
      </c>
      <c r="G28" s="530"/>
      <c r="H28" s="846">
        <v>200000</v>
      </c>
      <c r="I28" s="531"/>
      <c r="J28" s="531">
        <f>H28*(20/100)</f>
        <v>40000</v>
      </c>
      <c r="K28" s="531"/>
      <c r="L28" s="847">
        <v>60000</v>
      </c>
      <c r="M28" s="534" t="s">
        <v>1703</v>
      </c>
      <c r="N28" s="548" t="s">
        <v>1704</v>
      </c>
      <c r="O28" s="1505" t="s">
        <v>1705</v>
      </c>
      <c r="P28" s="1505" t="s">
        <v>1706</v>
      </c>
    </row>
    <row r="29" spans="1:16" ht="120.75" customHeight="1">
      <c r="A29" s="1311"/>
      <c r="B29" s="534" t="s">
        <v>1707</v>
      </c>
      <c r="C29" s="534" t="s">
        <v>1708</v>
      </c>
      <c r="D29" s="535">
        <v>2025</v>
      </c>
      <c r="E29" s="546">
        <v>2026</v>
      </c>
      <c r="F29" s="531">
        <f t="shared" si="2"/>
        <v>3000000</v>
      </c>
      <c r="G29" s="531"/>
      <c r="H29" s="847">
        <v>2000000</v>
      </c>
      <c r="I29" s="531"/>
      <c r="J29" s="531">
        <v>1000000</v>
      </c>
      <c r="K29" s="531"/>
      <c r="L29" s="847">
        <v>0</v>
      </c>
      <c r="M29" s="534" t="s">
        <v>1709</v>
      </c>
      <c r="N29" s="583" t="s">
        <v>15</v>
      </c>
      <c r="O29" s="1506"/>
      <c r="P29" s="1265"/>
    </row>
    <row r="30" spans="1:16" ht="135.75" customHeight="1">
      <c r="A30" s="1311"/>
      <c r="B30" s="534" t="s">
        <v>1710</v>
      </c>
      <c r="C30" s="534" t="s">
        <v>1708</v>
      </c>
      <c r="D30" s="535">
        <v>2025</v>
      </c>
      <c r="E30" s="546">
        <v>2028</v>
      </c>
      <c r="F30" s="531">
        <f t="shared" si="2"/>
        <v>0</v>
      </c>
      <c r="G30" s="530"/>
      <c r="H30" s="846"/>
      <c r="I30" s="531"/>
      <c r="J30" s="531"/>
      <c r="K30" s="531"/>
      <c r="L30" s="847"/>
      <c r="M30" s="534" t="s">
        <v>1711</v>
      </c>
      <c r="N30" s="583" t="s">
        <v>1712</v>
      </c>
      <c r="O30" s="1506"/>
      <c r="P30" s="1265"/>
    </row>
    <row r="31" spans="1:16" ht="137.25" customHeight="1">
      <c r="A31" s="1311"/>
      <c r="B31" s="534" t="s">
        <v>1713</v>
      </c>
      <c r="C31" s="534" t="s">
        <v>1714</v>
      </c>
      <c r="D31" s="535">
        <v>2025</v>
      </c>
      <c r="E31" s="546">
        <v>2028</v>
      </c>
      <c r="F31" s="531">
        <f t="shared" si="2"/>
        <v>200000</v>
      </c>
      <c r="G31" s="530"/>
      <c r="H31" s="846">
        <v>100000</v>
      </c>
      <c r="I31" s="531"/>
      <c r="J31" s="531"/>
      <c r="K31" s="531"/>
      <c r="L31" s="847">
        <v>100000</v>
      </c>
      <c r="M31" s="534" t="s">
        <v>1715</v>
      </c>
      <c r="N31" s="583" t="s">
        <v>1716</v>
      </c>
      <c r="O31" s="1506"/>
      <c r="P31" s="1265"/>
    </row>
    <row r="32" spans="1:16" ht="360.75" customHeight="1">
      <c r="A32" s="1311"/>
      <c r="B32" s="534" t="s">
        <v>1717</v>
      </c>
      <c r="C32" s="534" t="s">
        <v>1718</v>
      </c>
      <c r="D32" s="535">
        <v>2025</v>
      </c>
      <c r="E32" s="546">
        <v>2027</v>
      </c>
      <c r="F32" s="531">
        <v>300000</v>
      </c>
      <c r="G32" s="530"/>
      <c r="H32" s="846"/>
      <c r="I32" s="531"/>
      <c r="J32" s="531"/>
      <c r="K32" s="531"/>
      <c r="L32" s="847">
        <v>300000</v>
      </c>
      <c r="M32" s="534" t="s">
        <v>1719</v>
      </c>
      <c r="N32" s="583" t="s">
        <v>1720</v>
      </c>
      <c r="O32" s="1506"/>
      <c r="P32" s="1265"/>
    </row>
    <row r="33" spans="1:16" ht="186.75" customHeight="1">
      <c r="A33" s="1311"/>
      <c r="B33" s="534" t="s">
        <v>1721</v>
      </c>
      <c r="C33" s="534" t="s">
        <v>1722</v>
      </c>
      <c r="D33" s="535">
        <v>2025</v>
      </c>
      <c r="E33" s="546">
        <v>2028</v>
      </c>
      <c r="F33" s="531">
        <f t="shared" si="2"/>
        <v>2400000</v>
      </c>
      <c r="G33" s="530"/>
      <c r="H33" s="531">
        <v>2400000</v>
      </c>
      <c r="I33" s="531"/>
      <c r="J33" s="531"/>
      <c r="K33" s="531"/>
      <c r="L33" s="847">
        <v>0</v>
      </c>
      <c r="M33" s="534" t="s">
        <v>1723</v>
      </c>
      <c r="N33" s="583" t="s">
        <v>1724</v>
      </c>
      <c r="O33" s="1506"/>
      <c r="P33" s="1265"/>
    </row>
    <row r="34" spans="1:16" ht="129" customHeight="1">
      <c r="A34" s="1311"/>
      <c r="B34" s="534" t="s">
        <v>1725</v>
      </c>
      <c r="C34" s="534" t="s">
        <v>1722</v>
      </c>
      <c r="D34" s="535">
        <v>2025</v>
      </c>
      <c r="E34" s="546">
        <v>2028</v>
      </c>
      <c r="F34" s="531">
        <f t="shared" si="2"/>
        <v>240000</v>
      </c>
      <c r="G34" s="530"/>
      <c r="H34" s="846">
        <v>200000</v>
      </c>
      <c r="I34" s="531"/>
      <c r="J34" s="531">
        <f>(G34+H34+I34)*(20/100)</f>
        <v>40000</v>
      </c>
      <c r="K34" s="531"/>
      <c r="L34" s="847">
        <v>0</v>
      </c>
      <c r="M34" s="534" t="s">
        <v>1647</v>
      </c>
      <c r="N34" s="583" t="s">
        <v>1726</v>
      </c>
      <c r="O34" s="1506"/>
      <c r="P34" s="1265"/>
    </row>
    <row r="35" spans="1:16" ht="180" customHeight="1">
      <c r="A35" s="1316"/>
      <c r="B35" s="534" t="s">
        <v>1727</v>
      </c>
      <c r="C35" s="534" t="s">
        <v>1728</v>
      </c>
      <c r="D35" s="535">
        <v>2025</v>
      </c>
      <c r="E35" s="546">
        <v>2028</v>
      </c>
      <c r="F35" s="531">
        <f t="shared" si="2"/>
        <v>1100000</v>
      </c>
      <c r="G35" s="531"/>
      <c r="H35" s="847">
        <v>500000</v>
      </c>
      <c r="I35" s="531"/>
      <c r="J35" s="531">
        <f>H35*(20/100)</f>
        <v>100000</v>
      </c>
      <c r="K35" s="856"/>
      <c r="L35" s="847">
        <v>500000</v>
      </c>
      <c r="M35" s="534" t="s">
        <v>1729</v>
      </c>
      <c r="N35" s="563" t="s">
        <v>1730</v>
      </c>
      <c r="O35" s="1509"/>
      <c r="P35" s="1279"/>
    </row>
    <row r="36" spans="1:16" ht="154.5" customHeight="1">
      <c r="A36" s="1318" t="s">
        <v>1731</v>
      </c>
      <c r="B36" s="534" t="s">
        <v>1732</v>
      </c>
      <c r="C36" s="534" t="s">
        <v>1733</v>
      </c>
      <c r="D36" s="537">
        <v>2025</v>
      </c>
      <c r="E36" s="537">
        <v>2027</v>
      </c>
      <c r="F36" s="531">
        <f t="shared" si="2"/>
        <v>1800000</v>
      </c>
      <c r="G36" s="531"/>
      <c r="H36" s="847">
        <v>1500000</v>
      </c>
      <c r="I36" s="531"/>
      <c r="J36" s="531">
        <f>H36*(20/100)</f>
        <v>300000</v>
      </c>
      <c r="K36" s="531"/>
      <c r="L36" s="847">
        <v>0</v>
      </c>
      <c r="M36" s="534" t="s">
        <v>1734</v>
      </c>
      <c r="N36" s="548" t="s">
        <v>1735</v>
      </c>
      <c r="O36" s="1510" t="s">
        <v>1736</v>
      </c>
      <c r="P36" s="1505" t="s">
        <v>1737</v>
      </c>
    </row>
    <row r="37" spans="1:16" ht="110.25">
      <c r="A37" s="1316"/>
      <c r="B37" s="534" t="s">
        <v>1738</v>
      </c>
      <c r="C37" s="534" t="s">
        <v>1739</v>
      </c>
      <c r="D37" s="537">
        <v>2026</v>
      </c>
      <c r="E37" s="537">
        <v>2030</v>
      </c>
      <c r="F37" s="531">
        <f t="shared" si="2"/>
        <v>500000</v>
      </c>
      <c r="G37" s="530"/>
      <c r="H37" s="846"/>
      <c r="I37" s="531"/>
      <c r="J37" s="531"/>
      <c r="K37" s="531"/>
      <c r="L37" s="847">
        <v>500000</v>
      </c>
      <c r="M37" s="534" t="s">
        <v>1740</v>
      </c>
      <c r="N37" s="563" t="s">
        <v>1741</v>
      </c>
      <c r="O37" s="1511"/>
      <c r="P37" s="1279"/>
    </row>
    <row r="38" spans="1:16" s="845" customFormat="1" ht="37.5" customHeight="1">
      <c r="A38" s="1507" t="s">
        <v>79</v>
      </c>
      <c r="B38" s="1508"/>
      <c r="C38" s="841"/>
      <c r="D38" s="857"/>
      <c r="E38" s="857"/>
      <c r="F38" s="858">
        <f>SUM(F17:F37)</f>
        <v>26148000</v>
      </c>
      <c r="G38" s="858">
        <f t="shared" ref="G38:L38" si="3">SUM(G17:G37)</f>
        <v>3620000</v>
      </c>
      <c r="H38" s="858">
        <f t="shared" si="3"/>
        <v>11440000</v>
      </c>
      <c r="I38" s="858">
        <f t="shared" si="3"/>
        <v>5000000</v>
      </c>
      <c r="J38" s="858">
        <f>SUM(J17:J37)</f>
        <v>4428000</v>
      </c>
      <c r="K38" s="858">
        <f t="shared" si="3"/>
        <v>0</v>
      </c>
      <c r="L38" s="858">
        <f t="shared" si="3"/>
        <v>1660000</v>
      </c>
      <c r="M38" s="841"/>
      <c r="N38" s="841"/>
      <c r="O38" s="844"/>
      <c r="P38" s="844"/>
    </row>
    <row r="39" spans="1:16" ht="53.25" customHeight="1">
      <c r="A39" s="1357" t="s">
        <v>1742</v>
      </c>
      <c r="B39" s="1357"/>
      <c r="C39" s="1357"/>
      <c r="D39" s="1357"/>
      <c r="E39" s="1357"/>
      <c r="F39" s="1357"/>
      <c r="G39" s="1357"/>
      <c r="H39" s="1357"/>
      <c r="I39" s="1357"/>
      <c r="J39" s="1357"/>
      <c r="K39" s="1357"/>
      <c r="L39" s="1357"/>
      <c r="M39" s="1357"/>
      <c r="N39" s="1357"/>
      <c r="O39" s="1357"/>
      <c r="P39" s="1357"/>
    </row>
    <row r="40" spans="1:16" ht="160.5" customHeight="1">
      <c r="A40" s="1318" t="s">
        <v>1743</v>
      </c>
      <c r="B40" s="534" t="s">
        <v>1744</v>
      </c>
      <c r="C40" s="534" t="s">
        <v>1745</v>
      </c>
      <c r="D40" s="537">
        <v>2025</v>
      </c>
      <c r="E40" s="537">
        <v>2027</v>
      </c>
      <c r="F40" s="531">
        <f>SUM(G40:L40)</f>
        <v>1800000</v>
      </c>
      <c r="G40" s="530"/>
      <c r="H40" s="846">
        <v>1000000</v>
      </c>
      <c r="I40" s="531">
        <v>500000</v>
      </c>
      <c r="J40" s="531">
        <f>(H40+I40)*(20/100)</f>
        <v>300000</v>
      </c>
      <c r="K40" s="531"/>
      <c r="L40" s="846">
        <v>0</v>
      </c>
      <c r="M40" s="534" t="s">
        <v>1746</v>
      </c>
      <c r="N40" s="548" t="s">
        <v>1747</v>
      </c>
      <c r="O40" s="1505" t="s">
        <v>1748</v>
      </c>
      <c r="P40" s="1505" t="s">
        <v>1749</v>
      </c>
    </row>
    <row r="41" spans="1:16" ht="110.25">
      <c r="A41" s="1311"/>
      <c r="B41" s="534" t="s">
        <v>1750</v>
      </c>
      <c r="C41" s="534" t="s">
        <v>1751</v>
      </c>
      <c r="D41" s="537">
        <v>2025</v>
      </c>
      <c r="E41" s="537">
        <v>2026</v>
      </c>
      <c r="F41" s="531">
        <f t="shared" ref="F41:F48" si="4">SUM(G41:L41)</f>
        <v>60000</v>
      </c>
      <c r="G41" s="530"/>
      <c r="H41" s="846">
        <v>50000</v>
      </c>
      <c r="I41" s="531"/>
      <c r="J41" s="531">
        <f>H41*(20/100)</f>
        <v>10000</v>
      </c>
      <c r="K41" s="531"/>
      <c r="L41" s="846">
        <v>0</v>
      </c>
      <c r="M41" s="534" t="s">
        <v>1752</v>
      </c>
      <c r="N41" s="583" t="s">
        <v>1753</v>
      </c>
      <c r="O41" s="1506"/>
      <c r="P41" s="1265"/>
    </row>
    <row r="42" spans="1:16" ht="133.5" customHeight="1">
      <c r="A42" s="1316"/>
      <c r="B42" s="534" t="s">
        <v>1754</v>
      </c>
      <c r="C42" s="534" t="s">
        <v>1751</v>
      </c>
      <c r="D42" s="537">
        <v>2026</v>
      </c>
      <c r="E42" s="537">
        <v>2026</v>
      </c>
      <c r="F42" s="531">
        <f t="shared" si="4"/>
        <v>10000</v>
      </c>
      <c r="G42" s="530">
        <v>10000</v>
      </c>
      <c r="H42" s="846"/>
      <c r="I42" s="531"/>
      <c r="J42" s="531"/>
      <c r="K42" s="531"/>
      <c r="L42" s="846">
        <v>0</v>
      </c>
      <c r="M42" s="534" t="s">
        <v>1755</v>
      </c>
      <c r="N42" s="563" t="s">
        <v>15</v>
      </c>
      <c r="O42" s="1509"/>
      <c r="P42" s="1279"/>
    </row>
    <row r="43" spans="1:16" ht="107.25" customHeight="1">
      <c r="A43" s="1322" t="s">
        <v>1756</v>
      </c>
      <c r="B43" s="534" t="s">
        <v>1757</v>
      </c>
      <c r="C43" s="534" t="s">
        <v>1758</v>
      </c>
      <c r="D43" s="537">
        <v>2025</v>
      </c>
      <c r="E43" s="529">
        <v>2026</v>
      </c>
      <c r="F43" s="531">
        <f t="shared" si="4"/>
        <v>50000</v>
      </c>
      <c r="G43" s="530"/>
      <c r="H43" s="846">
        <v>50000</v>
      </c>
      <c r="I43" s="530"/>
      <c r="J43" s="530"/>
      <c r="K43" s="530"/>
      <c r="L43" s="846">
        <v>0</v>
      </c>
      <c r="M43" s="534" t="s">
        <v>1759</v>
      </c>
      <c r="N43" s="548" t="s">
        <v>15</v>
      </c>
      <c r="O43" s="1505" t="s">
        <v>1760</v>
      </c>
      <c r="P43" s="1505" t="s">
        <v>1761</v>
      </c>
    </row>
    <row r="44" spans="1:16" ht="129" customHeight="1">
      <c r="A44" s="1310"/>
      <c r="B44" s="534" t="s">
        <v>1762</v>
      </c>
      <c r="C44" s="534" t="s">
        <v>1758</v>
      </c>
      <c r="D44" s="537">
        <v>2025</v>
      </c>
      <c r="E44" s="529">
        <v>2026</v>
      </c>
      <c r="F44" s="531">
        <f t="shared" si="4"/>
        <v>100000</v>
      </c>
      <c r="G44" s="530"/>
      <c r="H44" s="846">
        <v>100000</v>
      </c>
      <c r="I44" s="531"/>
      <c r="J44" s="531"/>
      <c r="K44" s="530"/>
      <c r="L44" s="846">
        <v>0</v>
      </c>
      <c r="M44" s="534" t="s">
        <v>1763</v>
      </c>
      <c r="N44" s="583" t="s">
        <v>1764</v>
      </c>
      <c r="O44" s="1506"/>
      <c r="P44" s="1265"/>
    </row>
    <row r="45" spans="1:16" ht="63">
      <c r="A45" s="1326"/>
      <c r="B45" s="534" t="s">
        <v>1765</v>
      </c>
      <c r="C45" s="534" t="s">
        <v>1758</v>
      </c>
      <c r="D45" s="537">
        <v>2026</v>
      </c>
      <c r="E45" s="529">
        <v>2027</v>
      </c>
      <c r="F45" s="531">
        <f t="shared" si="4"/>
        <v>0</v>
      </c>
      <c r="G45" s="530"/>
      <c r="H45" s="846"/>
      <c r="I45" s="531"/>
      <c r="J45" s="531"/>
      <c r="K45" s="530"/>
      <c r="L45" s="846"/>
      <c r="M45" s="534" t="s">
        <v>1766</v>
      </c>
      <c r="N45" s="563" t="s">
        <v>1767</v>
      </c>
      <c r="O45" s="1509"/>
      <c r="P45" s="1279"/>
    </row>
    <row r="46" spans="1:16" ht="146.25" customHeight="1">
      <c r="A46" s="1318" t="s">
        <v>1768</v>
      </c>
      <c r="B46" s="534" t="s">
        <v>1769</v>
      </c>
      <c r="C46" s="534" t="s">
        <v>1770</v>
      </c>
      <c r="D46" s="537">
        <v>2025</v>
      </c>
      <c r="E46" s="529">
        <v>2030</v>
      </c>
      <c r="F46" s="531">
        <f t="shared" si="4"/>
        <v>2500000</v>
      </c>
      <c r="G46" s="531"/>
      <c r="H46" s="847">
        <v>2000000</v>
      </c>
      <c r="I46" s="530"/>
      <c r="J46" s="530"/>
      <c r="K46" s="530"/>
      <c r="L46" s="847">
        <v>500000</v>
      </c>
      <c r="M46" s="534" t="s">
        <v>1771</v>
      </c>
      <c r="N46" s="548" t="s">
        <v>1772</v>
      </c>
      <c r="O46" s="1505" t="s">
        <v>1773</v>
      </c>
      <c r="P46" s="1505" t="s">
        <v>1774</v>
      </c>
    </row>
    <row r="47" spans="1:16" ht="146.25" customHeight="1">
      <c r="A47" s="1311"/>
      <c r="B47" s="534" t="s">
        <v>1775</v>
      </c>
      <c r="C47" s="534" t="s">
        <v>1770</v>
      </c>
      <c r="D47" s="537">
        <v>2025</v>
      </c>
      <c r="E47" s="529">
        <v>2030</v>
      </c>
      <c r="F47" s="531">
        <f t="shared" si="4"/>
        <v>3000000</v>
      </c>
      <c r="G47" s="531"/>
      <c r="H47" s="530">
        <v>2500000</v>
      </c>
      <c r="I47" s="530"/>
      <c r="J47" s="530">
        <f>H47*(20/100)</f>
        <v>500000</v>
      </c>
      <c r="K47" s="530"/>
      <c r="L47" s="530">
        <v>0</v>
      </c>
      <c r="M47" s="534" t="s">
        <v>1776</v>
      </c>
      <c r="N47" s="563" t="s">
        <v>1777</v>
      </c>
      <c r="O47" s="1506"/>
      <c r="P47" s="1265"/>
    </row>
    <row r="48" spans="1:16" ht="137.25" customHeight="1">
      <c r="A48" s="1316"/>
      <c r="B48" s="534" t="s">
        <v>1778</v>
      </c>
      <c r="C48" s="534" t="s">
        <v>1770</v>
      </c>
      <c r="D48" s="537">
        <v>2025</v>
      </c>
      <c r="E48" s="529">
        <v>2030</v>
      </c>
      <c r="F48" s="531">
        <f t="shared" si="4"/>
        <v>1700000</v>
      </c>
      <c r="G48" s="531"/>
      <c r="H48" s="847">
        <v>1000000</v>
      </c>
      <c r="I48" s="530"/>
      <c r="J48" s="530">
        <f>H48*(20/100)</f>
        <v>200000</v>
      </c>
      <c r="K48" s="530"/>
      <c r="L48" s="847">
        <v>500000</v>
      </c>
      <c r="M48" s="534" t="s">
        <v>1779</v>
      </c>
      <c r="N48" s="534" t="s">
        <v>1780</v>
      </c>
      <c r="O48" s="1279"/>
      <c r="P48" s="1279"/>
    </row>
    <row r="49" spans="1:16" s="845" customFormat="1" ht="29.85" customHeight="1">
      <c r="A49" s="859" t="s">
        <v>1262</v>
      </c>
      <c r="B49" s="859"/>
      <c r="C49" s="859"/>
      <c r="D49" s="859"/>
      <c r="E49" s="859"/>
      <c r="F49" s="860">
        <f>SUM(F40:F48)</f>
        <v>9220000</v>
      </c>
      <c r="G49" s="860">
        <f t="shared" ref="G49:L49" si="5">SUM(G40:G48)</f>
        <v>10000</v>
      </c>
      <c r="H49" s="860">
        <f t="shared" si="5"/>
        <v>6700000</v>
      </c>
      <c r="I49" s="860">
        <f t="shared" si="5"/>
        <v>500000</v>
      </c>
      <c r="J49" s="860">
        <f>SUM(J40:J48)</f>
        <v>1010000</v>
      </c>
      <c r="K49" s="860">
        <f t="shared" si="5"/>
        <v>0</v>
      </c>
      <c r="L49" s="860">
        <f t="shared" si="5"/>
        <v>1000000</v>
      </c>
      <c r="M49" s="859"/>
      <c r="N49" s="859"/>
      <c r="O49" s="861"/>
      <c r="P49" s="861"/>
    </row>
    <row r="50" spans="1:16" s="845" customFormat="1" ht="29.85" customHeight="1">
      <c r="A50" s="859" t="s">
        <v>1781</v>
      </c>
      <c r="B50" s="859"/>
      <c r="C50" s="859"/>
      <c r="D50" s="859"/>
      <c r="E50" s="859"/>
      <c r="F50" s="860">
        <f>SUM(F49+F38+F15)</f>
        <v>69928000</v>
      </c>
      <c r="G50" s="860">
        <f t="shared" ref="G50:K50" si="6">SUM(G49+G38)</f>
        <v>3630000</v>
      </c>
      <c r="H50" s="860">
        <f t="shared" si="6"/>
        <v>18140000</v>
      </c>
      <c r="I50" s="860">
        <f t="shared" si="6"/>
        <v>5500000</v>
      </c>
      <c r="J50" s="860">
        <f>J49+J38+J15</f>
        <v>11198000</v>
      </c>
      <c r="K50" s="860">
        <f t="shared" si="6"/>
        <v>0</v>
      </c>
      <c r="L50" s="860">
        <f>SUM(L49+L38+L15)</f>
        <v>2860000</v>
      </c>
      <c r="M50" s="859"/>
      <c r="N50" s="859"/>
      <c r="O50" s="861"/>
      <c r="P50" s="861"/>
    </row>
    <row r="53" spans="1:16" ht="58.35" customHeight="1">
      <c r="A53" s="1154" t="s">
        <v>908</v>
      </c>
      <c r="B53" s="1155"/>
      <c r="C53" s="1155"/>
      <c r="D53" s="1155"/>
      <c r="E53" s="1155"/>
      <c r="F53" s="1155"/>
      <c r="G53" s="1155"/>
      <c r="H53" s="1155"/>
      <c r="I53" s="1155"/>
      <c r="J53" s="1155"/>
      <c r="K53" s="1155"/>
      <c r="L53" s="1155"/>
    </row>
  </sheetData>
  <mergeCells count="43">
    <mergeCell ref="A1:P2"/>
    <mergeCell ref="A3:A4"/>
    <mergeCell ref="B3:B4"/>
    <mergeCell ref="C3:C4"/>
    <mergeCell ref="D3:D4"/>
    <mergeCell ref="E3:E4"/>
    <mergeCell ref="F3:F4"/>
    <mergeCell ref="G3:L3"/>
    <mergeCell ref="M3:M4"/>
    <mergeCell ref="N3:N4"/>
    <mergeCell ref="A23:A27"/>
    <mergeCell ref="O23:O27"/>
    <mergeCell ref="P23:P27"/>
    <mergeCell ref="O3:O4"/>
    <mergeCell ref="P3:P4"/>
    <mergeCell ref="A5:P5"/>
    <mergeCell ref="A6:P6"/>
    <mergeCell ref="A7:A14"/>
    <mergeCell ref="O7:O14"/>
    <mergeCell ref="P7:P14"/>
    <mergeCell ref="A15:B15"/>
    <mergeCell ref="A16:P16"/>
    <mergeCell ref="A17:A22"/>
    <mergeCell ref="O17:O22"/>
    <mergeCell ref="P17:P22"/>
    <mergeCell ref="A28:A35"/>
    <mergeCell ref="O28:O35"/>
    <mergeCell ref="P28:P35"/>
    <mergeCell ref="A36:A37"/>
    <mergeCell ref="O36:O37"/>
    <mergeCell ref="P36:P37"/>
    <mergeCell ref="A46:A48"/>
    <mergeCell ref="O46:O48"/>
    <mergeCell ref="P46:P48"/>
    <mergeCell ref="A53:L53"/>
    <mergeCell ref="A38:B38"/>
    <mergeCell ref="A39:P39"/>
    <mergeCell ref="A40:A42"/>
    <mergeCell ref="O40:O42"/>
    <mergeCell ref="P40:P42"/>
    <mergeCell ref="A43:A45"/>
    <mergeCell ref="O43:O45"/>
    <mergeCell ref="P43:P4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F137"/>
  <sheetViews>
    <sheetView topLeftCell="A8" zoomScale="60" zoomScaleNormal="60" workbookViewId="0">
      <selection activeCell="F19" sqref="F19"/>
    </sheetView>
  </sheetViews>
  <sheetFormatPr defaultColWidth="8.42578125" defaultRowHeight="15"/>
  <cols>
    <col min="1" max="1" width="23.85546875" customWidth="1"/>
    <col min="2" max="2" width="39.42578125" customWidth="1"/>
    <col min="3" max="3" width="15.140625" style="149" customWidth="1"/>
    <col min="4" max="4" width="11.42578125" customWidth="1"/>
    <col min="5" max="5" width="10.42578125" customWidth="1"/>
    <col min="6" max="6" width="19.7109375" customWidth="1"/>
    <col min="7" max="7" width="18.140625" customWidth="1"/>
    <col min="8" max="8" width="18.28515625" customWidth="1"/>
    <col min="9" max="9" width="15.42578125" customWidth="1"/>
    <col min="10" max="10" width="25.28515625" customWidth="1"/>
    <col min="11" max="11" width="22.85546875" customWidth="1"/>
    <col min="12" max="12" width="17.42578125" customWidth="1"/>
    <col min="13" max="15" width="24.140625" customWidth="1"/>
    <col min="16" max="16" width="24.140625" style="973" customWidth="1"/>
  </cols>
  <sheetData>
    <row r="1" spans="1:110" s="523" customFormat="1" ht="18.75">
      <c r="A1" s="1333" t="s">
        <v>1782</v>
      </c>
      <c r="B1" s="1334"/>
      <c r="C1" s="1334"/>
      <c r="D1" s="1334"/>
      <c r="E1" s="1334"/>
      <c r="F1" s="1334"/>
      <c r="G1" s="1334"/>
      <c r="H1" s="1334"/>
      <c r="I1" s="1334"/>
      <c r="J1" s="1334"/>
      <c r="K1" s="1334"/>
      <c r="L1" s="1334"/>
      <c r="M1" s="1334"/>
      <c r="N1" s="1334"/>
      <c r="O1" s="1334"/>
      <c r="P1" s="1334"/>
      <c r="Q1" s="521"/>
      <c r="R1" s="521"/>
      <c r="S1" s="521"/>
      <c r="T1" s="521"/>
      <c r="U1" s="521"/>
      <c r="V1" s="521"/>
      <c r="W1" s="521"/>
      <c r="X1" s="521"/>
      <c r="Y1" s="521"/>
      <c r="Z1" s="521"/>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2"/>
      <c r="BJ1" s="522"/>
      <c r="BK1" s="522"/>
      <c r="BL1" s="522"/>
      <c r="BM1" s="522"/>
      <c r="BN1" s="522"/>
      <c r="BO1" s="522"/>
      <c r="BP1" s="522"/>
      <c r="BQ1" s="522"/>
      <c r="BR1" s="522"/>
      <c r="BS1" s="522"/>
      <c r="BT1" s="522"/>
      <c r="BU1" s="522"/>
      <c r="BV1" s="522"/>
      <c r="BW1" s="522"/>
      <c r="BX1" s="522"/>
      <c r="BY1" s="522"/>
      <c r="BZ1" s="522"/>
      <c r="CA1" s="522"/>
      <c r="CB1" s="522"/>
      <c r="CC1" s="522"/>
      <c r="CD1" s="522"/>
      <c r="CE1" s="522"/>
      <c r="CF1" s="522"/>
      <c r="CG1" s="522"/>
      <c r="CH1" s="522"/>
      <c r="CI1" s="522"/>
      <c r="CJ1" s="522"/>
      <c r="CK1" s="522"/>
      <c r="CL1" s="522"/>
      <c r="CM1" s="522"/>
      <c r="CN1" s="522"/>
      <c r="CO1" s="522"/>
      <c r="CP1" s="522"/>
      <c r="CQ1" s="522"/>
      <c r="CR1" s="522"/>
      <c r="CS1" s="522"/>
      <c r="CT1" s="522"/>
      <c r="CU1" s="522"/>
      <c r="CV1" s="522"/>
      <c r="CW1" s="522"/>
      <c r="CX1" s="522"/>
      <c r="CY1" s="522"/>
      <c r="CZ1" s="522"/>
      <c r="DA1" s="522"/>
      <c r="DB1" s="522"/>
      <c r="DC1" s="522"/>
      <c r="DD1" s="522"/>
      <c r="DE1" s="522"/>
      <c r="DF1" s="522"/>
    </row>
    <row r="2" spans="1:110" s="523" customFormat="1" ht="18.75">
      <c r="A2" s="1335"/>
      <c r="B2" s="1336"/>
      <c r="C2" s="1336"/>
      <c r="D2" s="1336"/>
      <c r="E2" s="1336"/>
      <c r="F2" s="1336"/>
      <c r="G2" s="1336"/>
      <c r="H2" s="1336"/>
      <c r="I2" s="1336"/>
      <c r="J2" s="1336"/>
      <c r="K2" s="1336"/>
      <c r="L2" s="1336"/>
      <c r="M2" s="1336"/>
      <c r="N2" s="1336"/>
      <c r="O2" s="1336"/>
      <c r="P2" s="1336"/>
      <c r="Q2" s="521"/>
      <c r="R2" s="521"/>
      <c r="S2" s="521"/>
      <c r="T2" s="521"/>
      <c r="U2" s="521"/>
      <c r="V2" s="521"/>
      <c r="W2" s="521"/>
      <c r="X2" s="521"/>
      <c r="Y2" s="521"/>
      <c r="Z2" s="521"/>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c r="BG2" s="522"/>
      <c r="BH2" s="522"/>
      <c r="BI2" s="522"/>
      <c r="BJ2" s="522"/>
      <c r="BK2" s="522"/>
      <c r="BL2" s="522"/>
      <c r="BM2" s="522"/>
      <c r="BN2" s="522"/>
      <c r="BO2" s="522"/>
      <c r="BP2" s="522"/>
      <c r="BQ2" s="522"/>
      <c r="BR2" s="522"/>
      <c r="BS2" s="522"/>
      <c r="BT2" s="522"/>
      <c r="BU2" s="522"/>
      <c r="BV2" s="522"/>
      <c r="BW2" s="522"/>
      <c r="BX2" s="522"/>
      <c r="BY2" s="522"/>
      <c r="BZ2" s="522"/>
      <c r="CA2" s="522"/>
      <c r="CB2" s="522"/>
      <c r="CC2" s="522"/>
      <c r="CD2" s="522"/>
      <c r="CE2" s="522"/>
      <c r="CF2" s="522"/>
      <c r="CG2" s="522"/>
      <c r="CH2" s="522"/>
      <c r="CI2" s="522"/>
      <c r="CJ2" s="522"/>
      <c r="CK2" s="522"/>
      <c r="CL2" s="522"/>
      <c r="CM2" s="522"/>
      <c r="CN2" s="522"/>
      <c r="CO2" s="522"/>
      <c r="CP2" s="522"/>
      <c r="CQ2" s="522"/>
      <c r="CR2" s="522"/>
      <c r="CS2" s="522"/>
      <c r="CT2" s="522"/>
      <c r="CU2" s="522"/>
      <c r="CV2" s="522"/>
      <c r="CW2" s="522"/>
      <c r="CX2" s="522"/>
      <c r="CY2" s="522"/>
      <c r="CZ2" s="522"/>
      <c r="DA2" s="522"/>
      <c r="DB2" s="522"/>
      <c r="DC2" s="522"/>
      <c r="DD2" s="522"/>
      <c r="DE2" s="522"/>
      <c r="DF2" s="522"/>
    </row>
    <row r="3" spans="1:110" s="862" customFormat="1" ht="39" customHeight="1">
      <c r="A3" s="1516" t="s">
        <v>1088</v>
      </c>
      <c r="B3" s="1516" t="s">
        <v>81</v>
      </c>
      <c r="C3" s="1516" t="s">
        <v>82</v>
      </c>
      <c r="D3" s="1516" t="s">
        <v>83</v>
      </c>
      <c r="E3" s="1516" t="s">
        <v>84</v>
      </c>
      <c r="F3" s="1516" t="s">
        <v>408</v>
      </c>
      <c r="G3" s="1549" t="s">
        <v>409</v>
      </c>
      <c r="H3" s="1550"/>
      <c r="I3" s="1550"/>
      <c r="J3" s="1550"/>
      <c r="K3" s="1550"/>
      <c r="L3" s="1551"/>
      <c r="M3" s="1516" t="s">
        <v>669</v>
      </c>
      <c r="N3" s="1516" t="s">
        <v>670</v>
      </c>
      <c r="O3" s="1516" t="s">
        <v>669</v>
      </c>
      <c r="P3" s="1516" t="s">
        <v>670</v>
      </c>
    </row>
    <row r="4" spans="1:110" s="5" customFormat="1" ht="131.25" customHeight="1">
      <c r="A4" s="1517"/>
      <c r="B4" s="1517"/>
      <c r="C4" s="1517"/>
      <c r="D4" s="1517"/>
      <c r="E4" s="1517"/>
      <c r="F4" s="1517"/>
      <c r="G4" s="8" t="s">
        <v>87</v>
      </c>
      <c r="H4" s="8" t="s">
        <v>88</v>
      </c>
      <c r="I4" s="8" t="s">
        <v>89</v>
      </c>
      <c r="J4" s="8" t="s">
        <v>90</v>
      </c>
      <c r="K4" s="8" t="s">
        <v>91</v>
      </c>
      <c r="L4" s="8" t="s">
        <v>1783</v>
      </c>
      <c r="M4" s="1517"/>
      <c r="N4" s="1517"/>
      <c r="O4" s="1517"/>
      <c r="P4" s="1517"/>
      <c r="Q4" s="862"/>
      <c r="R4" s="862"/>
      <c r="S4" s="7"/>
      <c r="T4" s="7"/>
      <c r="U4" s="7"/>
      <c r="V4" s="7"/>
      <c r="W4" s="7"/>
      <c r="X4" s="7"/>
      <c r="Y4" s="7"/>
      <c r="Z4" s="7"/>
      <c r="AA4" s="7"/>
      <c r="AB4" s="7"/>
      <c r="AC4" s="7"/>
      <c r="AD4" s="7"/>
    </row>
    <row r="5" spans="1:110" ht="18" customHeight="1">
      <c r="A5" s="1391" t="s">
        <v>1784</v>
      </c>
      <c r="B5" s="1357"/>
      <c r="C5" s="1357"/>
      <c r="D5" s="1357"/>
      <c r="E5" s="1357"/>
      <c r="F5" s="1357"/>
      <c r="G5" s="1357"/>
      <c r="H5" s="1357"/>
      <c r="I5" s="1357"/>
      <c r="J5" s="1357"/>
      <c r="K5" s="1357"/>
      <c r="L5" s="1357"/>
      <c r="M5" s="1357"/>
      <c r="N5" s="1357"/>
      <c r="O5" s="1357"/>
      <c r="P5" s="1357"/>
      <c r="Q5" s="1357"/>
    </row>
    <row r="6" spans="1:110" ht="44.25" customHeight="1">
      <c r="A6" s="1391" t="s">
        <v>1785</v>
      </c>
      <c r="B6" s="1357"/>
      <c r="C6" s="1357"/>
      <c r="D6" s="1357"/>
      <c r="E6" s="1357"/>
      <c r="F6" s="1357"/>
      <c r="G6" s="1357"/>
      <c r="H6" s="1357"/>
      <c r="I6" s="1357"/>
      <c r="J6" s="1357"/>
      <c r="K6" s="1357"/>
      <c r="L6" s="1357"/>
      <c r="M6" s="1357"/>
      <c r="N6" s="1357"/>
      <c r="O6" s="1357"/>
      <c r="P6" s="1357"/>
      <c r="Q6" s="1357"/>
    </row>
    <row r="7" spans="1:110" ht="105.75">
      <c r="A7" s="1536" t="s">
        <v>1786</v>
      </c>
      <c r="B7" s="863" t="s">
        <v>1787</v>
      </c>
      <c r="C7" s="864" t="s">
        <v>1788</v>
      </c>
      <c r="D7" s="865">
        <v>2025</v>
      </c>
      <c r="E7" s="865">
        <v>2025</v>
      </c>
      <c r="F7" s="866">
        <f>SUM(G7:L7)</f>
        <v>0</v>
      </c>
      <c r="G7" s="866">
        <v>0</v>
      </c>
      <c r="H7" s="866"/>
      <c r="I7" s="866"/>
      <c r="J7" s="865"/>
      <c r="K7" s="865"/>
      <c r="L7" s="866">
        <v>0</v>
      </c>
      <c r="M7" s="867" t="s">
        <v>1789</v>
      </c>
      <c r="N7" s="867" t="s">
        <v>15</v>
      </c>
      <c r="O7" s="1544" t="s">
        <v>1790</v>
      </c>
      <c r="P7" s="1547" t="s">
        <v>1791</v>
      </c>
    </row>
    <row r="8" spans="1:110" ht="90">
      <c r="A8" s="1537"/>
      <c r="B8" s="868" t="s">
        <v>1792</v>
      </c>
      <c r="C8" s="864" t="s">
        <v>1793</v>
      </c>
      <c r="D8" s="865">
        <v>2025</v>
      </c>
      <c r="E8" s="865">
        <v>2026</v>
      </c>
      <c r="F8" s="866">
        <v>60000</v>
      </c>
      <c r="G8" s="865"/>
      <c r="H8" s="869">
        <v>60000</v>
      </c>
      <c r="I8" s="869">
        <f>F8*(20/100)</f>
        <v>12000</v>
      </c>
      <c r="J8" s="865"/>
      <c r="K8" s="865"/>
      <c r="L8" s="866">
        <f>F8-G8-H8-J8-K8</f>
        <v>0</v>
      </c>
      <c r="M8" s="867" t="s">
        <v>1794</v>
      </c>
      <c r="N8" s="867" t="s">
        <v>1795</v>
      </c>
      <c r="O8" s="1545"/>
      <c r="P8" s="1548"/>
    </row>
    <row r="9" spans="1:110" ht="189" customHeight="1">
      <c r="A9" s="1537"/>
      <c r="B9" s="870" t="s">
        <v>1796</v>
      </c>
      <c r="C9" s="871"/>
      <c r="D9" s="872">
        <v>2025</v>
      </c>
      <c r="E9" s="872">
        <v>2030</v>
      </c>
      <c r="F9" s="869">
        <f>SUM(G9:L9)</f>
        <v>480000</v>
      </c>
      <c r="G9" s="872"/>
      <c r="H9" s="869">
        <v>430000</v>
      </c>
      <c r="I9" s="869"/>
      <c r="J9" s="872"/>
      <c r="K9" s="873"/>
      <c r="L9" s="874">
        <v>50000</v>
      </c>
      <c r="M9" s="875" t="s">
        <v>1797</v>
      </c>
      <c r="N9" s="875" t="s">
        <v>15</v>
      </c>
      <c r="O9" s="1545"/>
      <c r="P9" s="1548"/>
    </row>
    <row r="10" spans="1:110" ht="150">
      <c r="A10" s="1537"/>
      <c r="B10" s="868" t="s">
        <v>1798</v>
      </c>
      <c r="C10" s="864" t="s">
        <v>1799</v>
      </c>
      <c r="D10" s="865">
        <v>2025</v>
      </c>
      <c r="E10" s="865">
        <v>2028</v>
      </c>
      <c r="F10" s="866">
        <v>150000</v>
      </c>
      <c r="G10" s="865"/>
      <c r="H10" s="865"/>
      <c r="I10" s="865"/>
      <c r="J10" s="866">
        <v>40000</v>
      </c>
      <c r="K10" s="865"/>
      <c r="L10" s="874">
        <f>F10-G10-H10-J10-K10</f>
        <v>110000</v>
      </c>
      <c r="M10" s="867" t="s">
        <v>1800</v>
      </c>
      <c r="N10" s="867">
        <v>100</v>
      </c>
      <c r="O10" s="1545"/>
      <c r="P10" s="1548"/>
    </row>
    <row r="11" spans="1:110" ht="105.75">
      <c r="A11" s="1537"/>
      <c r="B11" s="868" t="s">
        <v>1801</v>
      </c>
      <c r="C11" s="864" t="s">
        <v>1802</v>
      </c>
      <c r="D11" s="865">
        <v>2025</v>
      </c>
      <c r="E11" s="865">
        <v>2027</v>
      </c>
      <c r="F11" s="866">
        <v>160000</v>
      </c>
      <c r="G11" s="865"/>
      <c r="H11" s="865"/>
      <c r="I11" s="865"/>
      <c r="J11" s="866">
        <v>160000</v>
      </c>
      <c r="K11" s="865"/>
      <c r="L11" s="874">
        <f>F11-G11-H11-J11-K11</f>
        <v>0</v>
      </c>
      <c r="M11" s="876" t="s">
        <v>1803</v>
      </c>
      <c r="N11" s="867" t="s">
        <v>1804</v>
      </c>
      <c r="O11" s="1545"/>
      <c r="P11" s="1548"/>
    </row>
    <row r="12" spans="1:110" ht="210">
      <c r="A12" s="1537"/>
      <c r="B12" s="868" t="s">
        <v>1805</v>
      </c>
      <c r="C12" s="864" t="s">
        <v>1806</v>
      </c>
      <c r="D12" s="865">
        <v>2025</v>
      </c>
      <c r="E12" s="865">
        <v>2025</v>
      </c>
      <c r="F12" s="865">
        <v>100000</v>
      </c>
      <c r="G12" s="865"/>
      <c r="H12" s="865"/>
      <c r="I12" s="865"/>
      <c r="J12" s="865"/>
      <c r="K12" s="865"/>
      <c r="L12" s="865">
        <v>100000</v>
      </c>
      <c r="M12" s="876" t="s">
        <v>1807</v>
      </c>
      <c r="N12" s="867" t="s">
        <v>15</v>
      </c>
      <c r="O12" s="1545"/>
      <c r="P12" s="1548"/>
    </row>
    <row r="13" spans="1:110" ht="45">
      <c r="A13" s="1537"/>
      <c r="B13" s="868" t="s">
        <v>1808</v>
      </c>
      <c r="C13" s="864" t="s">
        <v>1809</v>
      </c>
      <c r="D13" s="865">
        <v>2025</v>
      </c>
      <c r="E13" s="865">
        <v>2026</v>
      </c>
      <c r="F13" s="866" t="s">
        <v>705</v>
      </c>
      <c r="G13" s="865"/>
      <c r="H13" s="865"/>
      <c r="I13" s="865"/>
      <c r="J13" s="865"/>
      <c r="K13" s="865"/>
      <c r="L13" s="865"/>
      <c r="M13" s="867" t="s">
        <v>1810</v>
      </c>
      <c r="N13" s="867" t="s">
        <v>15</v>
      </c>
      <c r="O13" s="1545"/>
      <c r="P13" s="1548"/>
    </row>
    <row r="14" spans="1:110" ht="120">
      <c r="A14" s="1537"/>
      <c r="B14" s="868" t="s">
        <v>1811</v>
      </c>
      <c r="C14" s="864" t="s">
        <v>1812</v>
      </c>
      <c r="D14" s="865">
        <v>2025</v>
      </c>
      <c r="E14" s="865">
        <v>2025</v>
      </c>
      <c r="F14" s="866" t="s">
        <v>705</v>
      </c>
      <c r="G14" s="866"/>
      <c r="H14" s="865"/>
      <c r="I14" s="865"/>
      <c r="J14" s="865"/>
      <c r="K14" s="865"/>
      <c r="L14" s="865"/>
      <c r="M14" s="876" t="s">
        <v>1813</v>
      </c>
      <c r="N14" s="867" t="s">
        <v>15</v>
      </c>
      <c r="O14" s="1545"/>
      <c r="P14" s="1548"/>
    </row>
    <row r="15" spans="1:110" ht="105">
      <c r="A15" s="1537"/>
      <c r="B15" s="868" t="s">
        <v>1814</v>
      </c>
      <c r="C15" s="864" t="s">
        <v>1812</v>
      </c>
      <c r="D15" s="865">
        <v>2025</v>
      </c>
      <c r="E15" s="865">
        <v>2027</v>
      </c>
      <c r="F15" s="877">
        <v>300000</v>
      </c>
      <c r="G15" s="865"/>
      <c r="H15" s="865"/>
      <c r="I15" s="878"/>
      <c r="J15" s="865"/>
      <c r="K15" s="865"/>
      <c r="L15" s="874">
        <f>F15-G15-H15-J15-K15</f>
        <v>300000</v>
      </c>
      <c r="M15" s="867" t="s">
        <v>1815</v>
      </c>
      <c r="N15" s="867" t="s">
        <v>1816</v>
      </c>
      <c r="O15" s="1545"/>
      <c r="P15" s="1548"/>
    </row>
    <row r="16" spans="1:110" ht="120.75">
      <c r="A16" s="1543"/>
      <c r="B16" s="876" t="s">
        <v>1817</v>
      </c>
      <c r="C16" s="864" t="s">
        <v>1818</v>
      </c>
      <c r="D16" s="865">
        <v>2025</v>
      </c>
      <c r="E16" s="865">
        <v>2026</v>
      </c>
      <c r="F16" s="866" t="s">
        <v>705</v>
      </c>
      <c r="G16" s="866"/>
      <c r="H16" s="866"/>
      <c r="I16" s="866"/>
      <c r="J16" s="865"/>
      <c r="K16" s="865"/>
      <c r="L16" s="874"/>
      <c r="M16" s="867" t="s">
        <v>1819</v>
      </c>
      <c r="N16" s="867" t="s">
        <v>15</v>
      </c>
      <c r="O16" s="1546"/>
      <c r="P16" s="1548"/>
    </row>
    <row r="17" spans="1:17" ht="29.25" customHeight="1">
      <c r="A17" s="879" t="s">
        <v>1820</v>
      </c>
      <c r="B17" s="880"/>
      <c r="C17" s="881"/>
      <c r="D17" s="882"/>
      <c r="E17" s="882"/>
      <c r="F17" s="883">
        <f t="shared" ref="F17:L17" si="0">SUM(F7:F16)</f>
        <v>1250000</v>
      </c>
      <c r="G17" s="883">
        <f t="shared" si="0"/>
        <v>0</v>
      </c>
      <c r="H17" s="883">
        <f t="shared" si="0"/>
        <v>490000</v>
      </c>
      <c r="I17" s="884">
        <f>I15+I8</f>
        <v>12000</v>
      </c>
      <c r="J17" s="883">
        <f t="shared" si="0"/>
        <v>200000</v>
      </c>
      <c r="K17" s="883">
        <f t="shared" si="0"/>
        <v>0</v>
      </c>
      <c r="L17" s="883">
        <f t="shared" si="0"/>
        <v>560000</v>
      </c>
      <c r="M17" s="885"/>
      <c r="N17" s="885"/>
      <c r="O17" s="886"/>
      <c r="P17" s="887"/>
    </row>
    <row r="18" spans="1:17" ht="41.25" customHeight="1">
      <c r="A18" s="1391" t="s">
        <v>1821</v>
      </c>
      <c r="B18" s="1357"/>
      <c r="C18" s="1357"/>
      <c r="D18" s="1357"/>
      <c r="E18" s="1357"/>
      <c r="F18" s="1357"/>
      <c r="G18" s="1357"/>
      <c r="H18" s="1357"/>
      <c r="I18" s="1357"/>
      <c r="J18" s="1357"/>
      <c r="K18" s="1357"/>
      <c r="L18" s="1357"/>
      <c r="M18" s="1357"/>
      <c r="N18" s="1357"/>
      <c r="O18" s="1357"/>
      <c r="P18" s="1357"/>
      <c r="Q18" s="1357"/>
    </row>
    <row r="19" spans="1:17" ht="90">
      <c r="A19" s="1536" t="s">
        <v>1822</v>
      </c>
      <c r="B19" s="867" t="s">
        <v>1823</v>
      </c>
      <c r="C19" s="888" t="s">
        <v>1824</v>
      </c>
      <c r="D19" s="865">
        <v>2025</v>
      </c>
      <c r="E19" s="865">
        <v>2027</v>
      </c>
      <c r="F19" s="889">
        <f>SUM(G19:L19)</f>
        <v>36000</v>
      </c>
      <c r="G19" s="889"/>
      <c r="H19" s="889">
        <v>30000</v>
      </c>
      <c r="I19" s="890">
        <f>+H19*(0.2)</f>
        <v>6000</v>
      </c>
      <c r="J19" s="891"/>
      <c r="K19" s="891"/>
      <c r="L19" s="891"/>
      <c r="M19" s="892" t="s">
        <v>1825</v>
      </c>
      <c r="N19" s="892" t="s">
        <v>1826</v>
      </c>
      <c r="O19" s="1539" t="s">
        <v>1827</v>
      </c>
      <c r="P19" s="1539" t="s">
        <v>1828</v>
      </c>
    </row>
    <row r="20" spans="1:17" ht="117.75" customHeight="1">
      <c r="A20" s="1537"/>
      <c r="B20" s="867" t="s">
        <v>1829</v>
      </c>
      <c r="C20" s="888" t="s">
        <v>1824</v>
      </c>
      <c r="D20" s="865">
        <v>2025</v>
      </c>
      <c r="E20" s="865">
        <v>2027</v>
      </c>
      <c r="F20" s="889">
        <v>200000</v>
      </c>
      <c r="G20" s="889"/>
      <c r="H20" s="889">
        <v>200000</v>
      </c>
      <c r="I20" s="889">
        <f>H20*(20/100)</f>
        <v>40000</v>
      </c>
      <c r="J20" s="891"/>
      <c r="K20" s="891"/>
      <c r="L20" s="891"/>
      <c r="M20" s="892" t="s">
        <v>1830</v>
      </c>
      <c r="N20" s="892" t="s">
        <v>1831</v>
      </c>
      <c r="O20" s="1539"/>
      <c r="P20" s="1539"/>
    </row>
    <row r="21" spans="1:17" ht="125.25" customHeight="1">
      <c r="A21" s="1537"/>
      <c r="B21" s="875" t="s">
        <v>1832</v>
      </c>
      <c r="C21" s="888" t="s">
        <v>1833</v>
      </c>
      <c r="D21" s="865">
        <v>2025</v>
      </c>
      <c r="E21" s="865">
        <v>2030</v>
      </c>
      <c r="F21" s="893">
        <v>14000000</v>
      </c>
      <c r="G21" s="893"/>
      <c r="H21" s="893">
        <v>200000</v>
      </c>
      <c r="I21" s="894"/>
      <c r="J21" s="895"/>
      <c r="K21" s="896"/>
      <c r="L21" s="893">
        <v>13800000</v>
      </c>
      <c r="M21" s="897" t="s">
        <v>1834</v>
      </c>
      <c r="N21" s="897"/>
      <c r="O21" s="1539"/>
      <c r="P21" s="1539"/>
    </row>
    <row r="22" spans="1:17" ht="150">
      <c r="A22" s="1537"/>
      <c r="B22" s="875" t="s">
        <v>1835</v>
      </c>
      <c r="C22" s="888" t="s">
        <v>1833</v>
      </c>
      <c r="D22" s="865">
        <v>2025</v>
      </c>
      <c r="E22" s="865">
        <v>2030</v>
      </c>
      <c r="F22" s="893">
        <v>280000</v>
      </c>
      <c r="G22" s="893"/>
      <c r="H22" s="893">
        <v>280000</v>
      </c>
      <c r="I22" s="894"/>
      <c r="J22" s="895"/>
      <c r="K22" s="896"/>
      <c r="L22" s="895"/>
      <c r="M22" s="897" t="s">
        <v>1836</v>
      </c>
      <c r="N22" s="897" t="s">
        <v>15</v>
      </c>
      <c r="O22" s="1539"/>
      <c r="P22" s="1539"/>
    </row>
    <row r="23" spans="1:17" ht="60">
      <c r="A23" s="1537"/>
      <c r="B23" s="867" t="s">
        <v>1837</v>
      </c>
      <c r="C23" s="888" t="s">
        <v>1824</v>
      </c>
      <c r="D23" s="865">
        <v>2025</v>
      </c>
      <c r="E23" s="865">
        <v>2027</v>
      </c>
      <c r="F23" s="889">
        <v>500000</v>
      </c>
      <c r="G23" s="889"/>
      <c r="H23" s="889">
        <v>500000</v>
      </c>
      <c r="I23" s="890">
        <f>H23*(20/100)</f>
        <v>100000</v>
      </c>
      <c r="J23" s="891"/>
      <c r="K23" s="891"/>
      <c r="L23" s="891"/>
      <c r="M23" s="892" t="s">
        <v>1838</v>
      </c>
      <c r="N23" s="892">
        <v>100</v>
      </c>
      <c r="O23" s="1539"/>
      <c r="P23" s="1539"/>
    </row>
    <row r="24" spans="1:17" ht="90">
      <c r="A24" s="1537"/>
      <c r="B24" s="867" t="s">
        <v>1839</v>
      </c>
      <c r="C24" s="888" t="s">
        <v>1840</v>
      </c>
      <c r="D24" s="865">
        <v>2025</v>
      </c>
      <c r="E24" s="865">
        <v>2026</v>
      </c>
      <c r="F24" s="889">
        <v>300000</v>
      </c>
      <c r="G24" s="889"/>
      <c r="H24" s="889">
        <v>300000</v>
      </c>
      <c r="I24" s="890">
        <v>150000</v>
      </c>
      <c r="J24" s="891"/>
      <c r="K24" s="891"/>
      <c r="L24" s="891"/>
      <c r="M24" s="892" t="s">
        <v>1841</v>
      </c>
      <c r="N24" s="892" t="s">
        <v>1842</v>
      </c>
      <c r="O24" s="1539"/>
      <c r="P24" s="1539"/>
    </row>
    <row r="25" spans="1:17" ht="156" customHeight="1">
      <c r="A25" s="1537"/>
      <c r="B25" s="898" t="s">
        <v>1843</v>
      </c>
      <c r="C25" s="888" t="s">
        <v>1844</v>
      </c>
      <c r="D25" s="865">
        <v>2025</v>
      </c>
      <c r="E25" s="865">
        <v>2027</v>
      </c>
      <c r="F25" s="889">
        <v>200000</v>
      </c>
      <c r="G25" s="889"/>
      <c r="H25" s="889">
        <v>200000</v>
      </c>
      <c r="I25" s="890">
        <f>H25*(20/100)</f>
        <v>40000</v>
      </c>
      <c r="J25" s="891"/>
      <c r="K25" s="891"/>
      <c r="L25" s="891"/>
      <c r="M25" s="892" t="s">
        <v>1845</v>
      </c>
      <c r="N25" s="892">
        <v>20</v>
      </c>
      <c r="O25" s="1539"/>
      <c r="P25" s="1539"/>
    </row>
    <row r="26" spans="1:17" ht="105.75">
      <c r="A26" s="1538"/>
      <c r="B26" s="899" t="s">
        <v>1846</v>
      </c>
      <c r="C26" s="888" t="s">
        <v>1847</v>
      </c>
      <c r="D26" s="865">
        <v>2025</v>
      </c>
      <c r="E26" s="865">
        <v>2030</v>
      </c>
      <c r="F26" s="893">
        <v>250000</v>
      </c>
      <c r="G26" s="893"/>
      <c r="H26" s="900">
        <v>250000</v>
      </c>
      <c r="I26" s="901"/>
      <c r="J26" s="902"/>
      <c r="K26" s="902"/>
      <c r="L26" s="902"/>
      <c r="M26" s="903" t="s">
        <v>1848</v>
      </c>
      <c r="N26" s="903" t="s">
        <v>1849</v>
      </c>
      <c r="O26" s="904"/>
      <c r="P26" s="904"/>
    </row>
    <row r="27" spans="1:17" ht="152.25" customHeight="1">
      <c r="A27" s="1540" t="s">
        <v>1850</v>
      </c>
      <c r="B27" s="892" t="s">
        <v>1851</v>
      </c>
      <c r="C27" s="905" t="s">
        <v>1852</v>
      </c>
      <c r="D27" s="891">
        <v>2025</v>
      </c>
      <c r="E27" s="891">
        <v>2027</v>
      </c>
      <c r="F27" s="906">
        <v>20000</v>
      </c>
      <c r="G27" s="906"/>
      <c r="H27" s="906">
        <v>20000</v>
      </c>
      <c r="I27" s="874">
        <f>H27*(20/100)</f>
        <v>4000</v>
      </c>
      <c r="J27" s="891"/>
      <c r="K27" s="891"/>
      <c r="L27" s="891"/>
      <c r="M27" s="892" t="s">
        <v>1853</v>
      </c>
      <c r="N27" s="892" t="s">
        <v>1854</v>
      </c>
      <c r="O27" s="1539" t="s">
        <v>1855</v>
      </c>
      <c r="P27" s="1539" t="s">
        <v>1856</v>
      </c>
    </row>
    <row r="28" spans="1:17" ht="75.75">
      <c r="A28" s="1541"/>
      <c r="B28" s="892" t="s">
        <v>1857</v>
      </c>
      <c r="C28" s="905" t="s">
        <v>1858</v>
      </c>
      <c r="D28" s="891">
        <v>2025</v>
      </c>
      <c r="E28" s="891">
        <v>2027</v>
      </c>
      <c r="F28" s="906">
        <v>200000</v>
      </c>
      <c r="G28" s="906"/>
      <c r="H28" s="906">
        <v>200000</v>
      </c>
      <c r="I28" s="874">
        <f>H28*(20/100)</f>
        <v>40000</v>
      </c>
      <c r="J28" s="891"/>
      <c r="K28" s="891"/>
      <c r="L28" s="891"/>
      <c r="M28" s="892" t="s">
        <v>1859</v>
      </c>
      <c r="N28" s="892" t="s">
        <v>1860</v>
      </c>
      <c r="O28" s="1542"/>
      <c r="P28" s="1542"/>
    </row>
    <row r="29" spans="1:17" ht="30">
      <c r="A29" s="1541"/>
      <c r="B29" s="892" t="s">
        <v>1861</v>
      </c>
      <c r="C29" s="905" t="s">
        <v>1862</v>
      </c>
      <c r="D29" s="891">
        <v>2025</v>
      </c>
      <c r="E29" s="891">
        <v>2027</v>
      </c>
      <c r="F29" s="889">
        <f>SUM(G29:L29)</f>
        <v>11500000</v>
      </c>
      <c r="G29" s="889"/>
      <c r="H29" s="889">
        <v>1500000</v>
      </c>
      <c r="I29" s="889"/>
      <c r="J29" s="889"/>
      <c r="K29" s="889"/>
      <c r="L29" s="889">
        <v>10000000</v>
      </c>
      <c r="M29" s="892" t="s">
        <v>1863</v>
      </c>
      <c r="N29" s="907" t="s">
        <v>15</v>
      </c>
      <c r="O29" s="1542"/>
      <c r="P29" s="1542"/>
    </row>
    <row r="30" spans="1:17" ht="45">
      <c r="A30" s="1541"/>
      <c r="B30" s="892" t="s">
        <v>1864</v>
      </c>
      <c r="C30" s="905" t="s">
        <v>1862</v>
      </c>
      <c r="D30" s="891">
        <v>2025</v>
      </c>
      <c r="E30" s="891">
        <v>2029</v>
      </c>
      <c r="F30" s="889" t="s">
        <v>1865</v>
      </c>
      <c r="G30" s="889"/>
      <c r="H30" s="889"/>
      <c r="I30" s="889"/>
      <c r="J30" s="889"/>
      <c r="K30" s="889"/>
      <c r="L30" s="889"/>
      <c r="M30" s="892" t="s">
        <v>1866</v>
      </c>
      <c r="N30" s="892" t="s">
        <v>15</v>
      </c>
      <c r="O30" s="1542"/>
      <c r="P30" s="1542"/>
    </row>
    <row r="31" spans="1:17" ht="45.75">
      <c r="A31" s="1541"/>
      <c r="B31" s="892" t="s">
        <v>1867</v>
      </c>
      <c r="C31" s="905" t="s">
        <v>1868</v>
      </c>
      <c r="D31" s="891">
        <v>2025</v>
      </c>
      <c r="E31" s="891">
        <v>2028</v>
      </c>
      <c r="F31" s="889" t="s">
        <v>1865</v>
      </c>
      <c r="G31" s="889"/>
      <c r="H31" s="889"/>
      <c r="I31" s="889"/>
      <c r="J31" s="889"/>
      <c r="K31" s="889"/>
      <c r="L31" s="889"/>
      <c r="M31" s="892" t="s">
        <v>1869</v>
      </c>
      <c r="N31" s="892" t="s">
        <v>15</v>
      </c>
      <c r="O31" s="1542"/>
      <c r="P31" s="1542"/>
    </row>
    <row r="32" spans="1:17" ht="60">
      <c r="A32" s="1541"/>
      <c r="B32" s="892" t="s">
        <v>1870</v>
      </c>
      <c r="C32" s="905" t="s">
        <v>1862</v>
      </c>
      <c r="D32" s="891">
        <v>2025</v>
      </c>
      <c r="E32" s="891">
        <v>2026</v>
      </c>
      <c r="F32" s="908" t="s">
        <v>705</v>
      </c>
      <c r="G32" s="908"/>
      <c r="H32" s="908"/>
      <c r="I32" s="908"/>
      <c r="J32" s="891"/>
      <c r="K32" s="891"/>
      <c r="L32" s="909"/>
      <c r="M32" s="892" t="s">
        <v>1871</v>
      </c>
      <c r="N32" s="892" t="s">
        <v>15</v>
      </c>
      <c r="O32" s="1542"/>
      <c r="P32" s="1542"/>
    </row>
    <row r="33" spans="1:17" ht="121.5" customHeight="1">
      <c r="A33" s="1541"/>
      <c r="B33" s="892" t="s">
        <v>1872</v>
      </c>
      <c r="C33" s="905" t="s">
        <v>1873</v>
      </c>
      <c r="D33" s="891">
        <v>2025</v>
      </c>
      <c r="E33" s="891">
        <v>2025</v>
      </c>
      <c r="F33" s="908" t="s">
        <v>705</v>
      </c>
      <c r="G33" s="908"/>
      <c r="H33" s="908"/>
      <c r="I33" s="866"/>
      <c r="J33" s="891"/>
      <c r="K33" s="891"/>
      <c r="L33" s="891"/>
      <c r="M33" s="892" t="s">
        <v>1874</v>
      </c>
      <c r="N33" s="892" t="s">
        <v>15</v>
      </c>
      <c r="O33" s="1542"/>
      <c r="P33" s="1542"/>
    </row>
    <row r="34" spans="1:17" ht="105.75">
      <c r="A34" s="1541"/>
      <c r="B34" s="892" t="s">
        <v>1875</v>
      </c>
      <c r="C34" s="905" t="s">
        <v>1876</v>
      </c>
      <c r="D34" s="891">
        <v>2025</v>
      </c>
      <c r="E34" s="891">
        <v>2028</v>
      </c>
      <c r="F34" s="889">
        <v>60000000</v>
      </c>
      <c r="G34" s="889"/>
      <c r="H34" s="889">
        <v>10000000</v>
      </c>
      <c r="I34" s="890">
        <f>H34*(20/100)</f>
        <v>2000000</v>
      </c>
      <c r="J34" s="889">
        <v>50000000</v>
      </c>
      <c r="K34" s="889"/>
      <c r="L34" s="889">
        <f>F34-G34-H34-J34-K34</f>
        <v>0</v>
      </c>
      <c r="M34" s="892" t="s">
        <v>1877</v>
      </c>
      <c r="N34" s="892" t="s">
        <v>15</v>
      </c>
      <c r="O34" s="1542"/>
      <c r="P34" s="1542"/>
    </row>
    <row r="35" spans="1:17" ht="105.75">
      <c r="A35" s="1541"/>
      <c r="B35" s="892" t="s">
        <v>1878</v>
      </c>
      <c r="C35" s="905" t="s">
        <v>1879</v>
      </c>
      <c r="D35" s="891">
        <v>2025</v>
      </c>
      <c r="E35" s="891">
        <v>2028</v>
      </c>
      <c r="F35" s="889">
        <v>20000000</v>
      </c>
      <c r="G35" s="889"/>
      <c r="H35" s="889">
        <v>6000000</v>
      </c>
      <c r="I35" s="890">
        <f>H35*(20/100)</f>
        <v>1200000</v>
      </c>
      <c r="J35" s="889">
        <v>14000000</v>
      </c>
      <c r="K35" s="889"/>
      <c r="L35" s="889">
        <f>F35-G35-H35-J35-K35</f>
        <v>0</v>
      </c>
      <c r="M35" s="892" t="s">
        <v>1880</v>
      </c>
      <c r="N35" s="892" t="s">
        <v>15</v>
      </c>
      <c r="O35" s="1542"/>
      <c r="P35" s="1542"/>
    </row>
    <row r="36" spans="1:17" ht="165">
      <c r="A36" s="1541"/>
      <c r="B36" s="892" t="s">
        <v>1881</v>
      </c>
      <c r="C36" s="905" t="s">
        <v>1882</v>
      </c>
      <c r="D36" s="891">
        <v>2025</v>
      </c>
      <c r="E36" s="891">
        <v>2028</v>
      </c>
      <c r="F36" s="891" t="s">
        <v>15</v>
      </c>
      <c r="G36" s="891"/>
      <c r="H36" s="891"/>
      <c r="I36" s="865"/>
      <c r="J36" s="891"/>
      <c r="K36" s="891"/>
      <c r="L36" s="891">
        <v>0</v>
      </c>
      <c r="M36" s="892" t="s">
        <v>1883</v>
      </c>
      <c r="N36" s="892" t="s">
        <v>15</v>
      </c>
      <c r="O36" s="1542"/>
      <c r="P36" s="1542"/>
    </row>
    <row r="37" spans="1:17" ht="154.5" customHeight="1">
      <c r="A37" s="1541"/>
      <c r="B37" s="892" t="s">
        <v>1884</v>
      </c>
      <c r="C37" s="905" t="s">
        <v>1885</v>
      </c>
      <c r="D37" s="891">
        <v>2025</v>
      </c>
      <c r="E37" s="891">
        <v>2025</v>
      </c>
      <c r="F37" s="908">
        <v>30000</v>
      </c>
      <c r="G37" s="908"/>
      <c r="H37" s="908"/>
      <c r="I37" s="866"/>
      <c r="J37" s="891"/>
      <c r="K37" s="891">
        <v>30000</v>
      </c>
      <c r="L37" s="891">
        <f>F37-G37-H37-J37-K37</f>
        <v>0</v>
      </c>
      <c r="M37" s="892" t="s">
        <v>1886</v>
      </c>
      <c r="N37" s="892" t="s">
        <v>1887</v>
      </c>
      <c r="O37" s="1542"/>
      <c r="P37" s="1542"/>
    </row>
    <row r="38" spans="1:17" ht="45.75">
      <c r="A38" s="1541"/>
      <c r="B38" s="892" t="s">
        <v>1888</v>
      </c>
      <c r="C38" s="905" t="s">
        <v>1889</v>
      </c>
      <c r="D38" s="891">
        <v>2025</v>
      </c>
      <c r="E38" s="891">
        <v>2027</v>
      </c>
      <c r="F38" s="910">
        <v>100000</v>
      </c>
      <c r="G38" s="908">
        <v>100000</v>
      </c>
      <c r="H38" s="908"/>
      <c r="I38" s="866">
        <f>G38*(20/100)</f>
        <v>20000</v>
      </c>
      <c r="J38" s="891"/>
      <c r="K38" s="891"/>
      <c r="L38" s="891">
        <f>F38-G38-H38-J38-K38</f>
        <v>0</v>
      </c>
      <c r="M38" s="892" t="s">
        <v>1890</v>
      </c>
      <c r="N38" s="892" t="s">
        <v>1891</v>
      </c>
      <c r="O38" s="1542"/>
      <c r="P38" s="1542"/>
    </row>
    <row r="39" spans="1:17" ht="75">
      <c r="A39" s="1541"/>
      <c r="B39" s="892" t="s">
        <v>1892</v>
      </c>
      <c r="C39" s="905" t="s">
        <v>1893</v>
      </c>
      <c r="D39" s="891">
        <v>2025</v>
      </c>
      <c r="E39" s="891">
        <v>2025</v>
      </c>
      <c r="F39" s="908">
        <v>10000</v>
      </c>
      <c r="G39" s="908"/>
      <c r="H39" s="908"/>
      <c r="I39" s="908"/>
      <c r="J39" s="891"/>
      <c r="K39" s="889">
        <v>10000</v>
      </c>
      <c r="L39" s="891"/>
      <c r="M39" s="892" t="s">
        <v>1894</v>
      </c>
      <c r="N39" s="892" t="s">
        <v>15</v>
      </c>
      <c r="O39" s="1542"/>
      <c r="P39" s="1542"/>
    </row>
    <row r="40" spans="1:17" ht="150.75">
      <c r="A40" s="1534" t="s">
        <v>1895</v>
      </c>
      <c r="B40" s="911" t="s">
        <v>1896</v>
      </c>
      <c r="C40" s="905" t="s">
        <v>1897</v>
      </c>
      <c r="D40" s="891">
        <v>2025</v>
      </c>
      <c r="E40" s="891">
        <v>2026</v>
      </c>
      <c r="F40" s="889">
        <v>50000</v>
      </c>
      <c r="G40" s="889"/>
      <c r="H40" s="889">
        <v>50000</v>
      </c>
      <c r="I40" s="890">
        <f>H40*(20/100)</f>
        <v>10000</v>
      </c>
      <c r="J40" s="891"/>
      <c r="K40" s="891"/>
      <c r="L40" s="891"/>
      <c r="M40" s="892" t="s">
        <v>1898</v>
      </c>
      <c r="N40" s="892" t="s">
        <v>1899</v>
      </c>
      <c r="O40" s="1534" t="s">
        <v>1900</v>
      </c>
      <c r="P40" s="1535" t="s">
        <v>1901</v>
      </c>
    </row>
    <row r="41" spans="1:17" ht="180.75">
      <c r="A41" s="1534"/>
      <c r="B41" s="911" t="s">
        <v>1902</v>
      </c>
      <c r="C41" s="905" t="s">
        <v>1897</v>
      </c>
      <c r="D41" s="891">
        <v>2025</v>
      </c>
      <c r="E41" s="891">
        <v>2030</v>
      </c>
      <c r="F41" s="889">
        <v>120000</v>
      </c>
      <c r="G41" s="889"/>
      <c r="H41" s="889">
        <v>120000</v>
      </c>
      <c r="I41" s="890">
        <f>H41*(20/100)</f>
        <v>24000</v>
      </c>
      <c r="J41" s="891"/>
      <c r="K41" s="891"/>
      <c r="L41" s="891"/>
      <c r="M41" s="892" t="s">
        <v>1903</v>
      </c>
      <c r="N41" s="892" t="s">
        <v>1904</v>
      </c>
      <c r="O41" s="1534"/>
      <c r="P41" s="1535"/>
    </row>
    <row r="42" spans="1:17" s="918" customFormat="1">
      <c r="A42" s="912" t="s">
        <v>1905</v>
      </c>
      <c r="B42" s="913"/>
      <c r="C42" s="914"/>
      <c r="D42" s="915"/>
      <c r="E42" s="915"/>
      <c r="F42" s="916">
        <f>SUM(F19:F41)</f>
        <v>107796000</v>
      </c>
      <c r="G42" s="916">
        <f t="shared" ref="G42:L42" si="1">SUM(G19:G41)</f>
        <v>100000</v>
      </c>
      <c r="H42" s="916">
        <f t="shared" si="1"/>
        <v>19850000</v>
      </c>
      <c r="I42" s="916">
        <f>SUM(I19:I40)</f>
        <v>3610000</v>
      </c>
      <c r="J42" s="916">
        <f t="shared" si="1"/>
        <v>64000000</v>
      </c>
      <c r="K42" s="916">
        <f t="shared" si="1"/>
        <v>40000</v>
      </c>
      <c r="L42" s="916">
        <f t="shared" si="1"/>
        <v>23800000</v>
      </c>
      <c r="M42" s="915"/>
      <c r="N42" s="915"/>
      <c r="O42" s="915"/>
      <c r="P42" s="917"/>
    </row>
    <row r="43" spans="1:17" ht="20.85" customHeight="1">
      <c r="A43" s="1357" t="s">
        <v>1906</v>
      </c>
      <c r="B43" s="1357"/>
      <c r="C43" s="1357"/>
      <c r="D43" s="1357"/>
      <c r="E43" s="1357"/>
      <c r="F43" s="1357"/>
      <c r="G43" s="1357"/>
      <c r="H43" s="1357"/>
      <c r="I43" s="1357"/>
      <c r="J43" s="1357"/>
      <c r="K43" s="1357"/>
      <c r="L43" s="1357"/>
      <c r="M43" s="1357"/>
      <c r="N43" s="1357"/>
      <c r="O43" s="1357"/>
      <c r="P43" s="1357"/>
      <c r="Q43" s="1357"/>
    </row>
    <row r="44" spans="1:17" ht="171" customHeight="1">
      <c r="A44" s="1527" t="s">
        <v>1907</v>
      </c>
      <c r="B44" s="920" t="s">
        <v>1908</v>
      </c>
      <c r="C44" s="921" t="s">
        <v>1909</v>
      </c>
      <c r="D44" s="922">
        <v>2025</v>
      </c>
      <c r="E44" s="922">
        <v>2026</v>
      </c>
      <c r="F44" s="923">
        <v>20000</v>
      </c>
      <c r="G44" s="923"/>
      <c r="H44" s="923">
        <v>20000</v>
      </c>
      <c r="I44" s="924">
        <v>10000</v>
      </c>
      <c r="J44" s="922"/>
      <c r="K44" s="922"/>
      <c r="L44" s="922"/>
      <c r="M44" s="925" t="s">
        <v>1910</v>
      </c>
      <c r="N44" s="925" t="s">
        <v>15</v>
      </c>
      <c r="O44" s="1527" t="s">
        <v>1911</v>
      </c>
      <c r="P44" s="1525" t="s">
        <v>1912</v>
      </c>
    </row>
    <row r="45" spans="1:17" ht="156.75" customHeight="1">
      <c r="A45" s="1527"/>
      <c r="B45" s="920" t="s">
        <v>1913</v>
      </c>
      <c r="C45" s="921" t="s">
        <v>1909</v>
      </c>
      <c r="D45" s="922">
        <v>2026</v>
      </c>
      <c r="E45" s="922">
        <v>2030</v>
      </c>
      <c r="F45" s="923">
        <v>500000</v>
      </c>
      <c r="G45" s="922"/>
      <c r="H45" s="923">
        <v>500000</v>
      </c>
      <c r="I45" s="923"/>
      <c r="J45" s="922"/>
      <c r="K45" s="922"/>
      <c r="L45" s="922"/>
      <c r="M45" s="925" t="s">
        <v>1914</v>
      </c>
      <c r="N45" s="925" t="s">
        <v>1915</v>
      </c>
      <c r="O45" s="1527"/>
      <c r="P45" s="1525"/>
    </row>
    <row r="46" spans="1:17" ht="50.25" customHeight="1">
      <c r="A46" s="1527" t="s">
        <v>1916</v>
      </c>
      <c r="B46" s="925" t="s">
        <v>1917</v>
      </c>
      <c r="C46" s="921" t="s">
        <v>1918</v>
      </c>
      <c r="D46" s="922">
        <v>2025</v>
      </c>
      <c r="E46" s="922">
        <v>2027</v>
      </c>
      <c r="F46" s="923">
        <v>200000</v>
      </c>
      <c r="G46" s="926">
        <v>200000</v>
      </c>
      <c r="H46" s="926"/>
      <c r="I46" s="927">
        <f>G46*(20/100)</f>
        <v>40000</v>
      </c>
      <c r="J46" s="922"/>
      <c r="K46" s="922"/>
      <c r="L46" s="928">
        <f>F46-G46-H46-J46-K46</f>
        <v>0</v>
      </c>
      <c r="M46" s="925" t="s">
        <v>1919</v>
      </c>
      <c r="N46" s="925" t="s">
        <v>15</v>
      </c>
      <c r="O46" s="1525" t="s">
        <v>1920</v>
      </c>
      <c r="P46" s="1525" t="s">
        <v>1828</v>
      </c>
    </row>
    <row r="47" spans="1:17" ht="46.35" customHeight="1">
      <c r="A47" s="1527"/>
      <c r="B47" s="925" t="s">
        <v>1921</v>
      </c>
      <c r="C47" s="929" t="s">
        <v>1922</v>
      </c>
      <c r="D47" s="922">
        <v>2025</v>
      </c>
      <c r="E47" s="922">
        <v>2027</v>
      </c>
      <c r="F47" s="923">
        <v>20000</v>
      </c>
      <c r="G47" s="926">
        <v>20000</v>
      </c>
      <c r="H47" s="926"/>
      <c r="I47" s="927">
        <f>G47*(20/100)</f>
        <v>4000</v>
      </c>
      <c r="J47" s="922"/>
      <c r="K47" s="922"/>
      <c r="L47" s="922">
        <f>F47-G47-H47-J47-K47</f>
        <v>0</v>
      </c>
      <c r="M47" s="925" t="s">
        <v>1923</v>
      </c>
      <c r="N47" s="925">
        <v>8</v>
      </c>
      <c r="O47" s="1525"/>
      <c r="P47" s="1525"/>
    </row>
    <row r="48" spans="1:17" ht="45">
      <c r="A48" s="1527" t="s">
        <v>1924</v>
      </c>
      <c r="B48" s="925" t="s">
        <v>1925</v>
      </c>
      <c r="C48" s="929" t="s">
        <v>1926</v>
      </c>
      <c r="D48" s="922">
        <v>2025</v>
      </c>
      <c r="E48" s="922">
        <v>2026</v>
      </c>
      <c r="F48" s="923" t="s">
        <v>711</v>
      </c>
      <c r="G48" s="923"/>
      <c r="H48" s="923"/>
      <c r="I48" s="924"/>
      <c r="J48" s="923"/>
      <c r="K48" s="923"/>
      <c r="L48" s="923"/>
      <c r="M48" s="925" t="s">
        <v>1927</v>
      </c>
      <c r="N48" s="925" t="s">
        <v>15</v>
      </c>
      <c r="O48" s="1527" t="s">
        <v>1928</v>
      </c>
      <c r="P48" s="1525"/>
    </row>
    <row r="49" spans="1:16" ht="210.75">
      <c r="A49" s="1527"/>
      <c r="B49" s="920" t="s">
        <v>1929</v>
      </c>
      <c r="C49" s="929" t="s">
        <v>1930</v>
      </c>
      <c r="D49" s="922">
        <v>2025</v>
      </c>
      <c r="E49" s="922">
        <v>2030</v>
      </c>
      <c r="F49" s="923">
        <v>100000</v>
      </c>
      <c r="G49" s="923"/>
      <c r="H49" s="923"/>
      <c r="I49" s="924">
        <f>F49*(20/100)</f>
        <v>20000</v>
      </c>
      <c r="J49" s="923"/>
      <c r="K49" s="923"/>
      <c r="L49" s="923">
        <v>100000</v>
      </c>
      <c r="M49" s="925" t="s">
        <v>1931</v>
      </c>
      <c r="N49" s="925" t="s">
        <v>1932</v>
      </c>
      <c r="O49" s="1527"/>
      <c r="P49" s="1525"/>
    </row>
    <row r="50" spans="1:16" ht="165.75" customHeight="1">
      <c r="A50" s="1527" t="s">
        <v>1933</v>
      </c>
      <c r="B50" s="920" t="s">
        <v>1934</v>
      </c>
      <c r="C50" s="929" t="s">
        <v>1930</v>
      </c>
      <c r="D50" s="922">
        <v>2025</v>
      </c>
      <c r="E50" s="922">
        <v>2026</v>
      </c>
      <c r="F50" s="923">
        <v>50000</v>
      </c>
      <c r="G50" s="923"/>
      <c r="H50" s="923"/>
      <c r="I50" s="924">
        <v>25000</v>
      </c>
      <c r="J50" s="923"/>
      <c r="K50" s="923"/>
      <c r="L50" s="923">
        <v>50000</v>
      </c>
      <c r="M50" s="925" t="s">
        <v>1935</v>
      </c>
      <c r="N50" s="925" t="s">
        <v>15</v>
      </c>
      <c r="O50" s="1527" t="s">
        <v>1936</v>
      </c>
      <c r="P50" s="1525" t="s">
        <v>1937</v>
      </c>
    </row>
    <row r="51" spans="1:16" ht="165.75">
      <c r="A51" s="1527"/>
      <c r="B51" s="920" t="s">
        <v>1938</v>
      </c>
      <c r="C51" s="929" t="s">
        <v>1939</v>
      </c>
      <c r="D51" s="922">
        <v>2025</v>
      </c>
      <c r="E51" s="922">
        <v>2027</v>
      </c>
      <c r="F51" s="922" t="s">
        <v>15</v>
      </c>
      <c r="G51" s="922"/>
      <c r="H51" s="922"/>
      <c r="I51" s="922"/>
      <c r="J51" s="922"/>
      <c r="K51" s="922"/>
      <c r="L51" s="922"/>
      <c r="M51" s="925" t="s">
        <v>1940</v>
      </c>
      <c r="N51" s="925" t="s">
        <v>15</v>
      </c>
      <c r="O51" s="1527"/>
      <c r="P51" s="1525"/>
    </row>
    <row r="52" spans="1:16" ht="214.5" customHeight="1">
      <c r="A52" s="1527" t="s">
        <v>1941</v>
      </c>
      <c r="B52" s="920" t="s">
        <v>1942</v>
      </c>
      <c r="C52" s="929" t="s">
        <v>1943</v>
      </c>
      <c r="D52" s="922">
        <v>2025</v>
      </c>
      <c r="E52" s="922">
        <v>2026</v>
      </c>
      <c r="F52" s="923">
        <v>50000</v>
      </c>
      <c r="G52" s="923"/>
      <c r="H52" s="923"/>
      <c r="I52" s="924"/>
      <c r="J52" s="923"/>
      <c r="K52" s="923"/>
      <c r="L52" s="923">
        <v>50000</v>
      </c>
      <c r="M52" s="925" t="s">
        <v>1944</v>
      </c>
      <c r="N52" s="925" t="s">
        <v>1945</v>
      </c>
      <c r="O52" s="1527" t="s">
        <v>1946</v>
      </c>
      <c r="P52" s="1525" t="s">
        <v>1828</v>
      </c>
    </row>
    <row r="53" spans="1:16" ht="203.25" customHeight="1">
      <c r="A53" s="1527"/>
      <c r="B53" s="920" t="s">
        <v>1947</v>
      </c>
      <c r="C53" s="929" t="s">
        <v>1943</v>
      </c>
      <c r="D53" s="922">
        <v>2025</v>
      </c>
      <c r="E53" s="922">
        <v>2027</v>
      </c>
      <c r="F53" s="923">
        <v>80000</v>
      </c>
      <c r="G53" s="923"/>
      <c r="H53" s="923"/>
      <c r="I53" s="924">
        <f>F53*(20/100)</f>
        <v>16000</v>
      </c>
      <c r="J53" s="923"/>
      <c r="K53" s="923"/>
      <c r="L53" s="923">
        <v>80000</v>
      </c>
      <c r="M53" s="925" t="s">
        <v>1948</v>
      </c>
      <c r="N53" s="925">
        <v>20</v>
      </c>
      <c r="O53" s="1527"/>
      <c r="P53" s="1525"/>
    </row>
    <row r="54" spans="1:16" ht="75">
      <c r="A54" s="1527" t="s">
        <v>1949</v>
      </c>
      <c r="B54" s="925" t="s">
        <v>1950</v>
      </c>
      <c r="C54" s="929" t="s">
        <v>1951</v>
      </c>
      <c r="D54" s="922">
        <v>2025</v>
      </c>
      <c r="E54" s="922">
        <v>2027</v>
      </c>
      <c r="F54" s="930">
        <v>150000</v>
      </c>
      <c r="G54" s="930"/>
      <c r="H54" s="930">
        <v>150000</v>
      </c>
      <c r="I54" s="931">
        <f>H54*(20/100)</f>
        <v>30000</v>
      </c>
      <c r="J54" s="922"/>
      <c r="K54" s="922"/>
      <c r="L54" s="930"/>
      <c r="M54" s="925" t="s">
        <v>1952</v>
      </c>
      <c r="N54" s="925" t="s">
        <v>1953</v>
      </c>
      <c r="O54" s="1527" t="s">
        <v>1954</v>
      </c>
      <c r="P54" s="1525" t="s">
        <v>1955</v>
      </c>
    </row>
    <row r="55" spans="1:16" ht="120">
      <c r="A55" s="1527"/>
      <c r="B55" s="718" t="s">
        <v>1956</v>
      </c>
      <c r="C55" s="932" t="s">
        <v>1957</v>
      </c>
      <c r="D55" s="933">
        <v>2025</v>
      </c>
      <c r="E55" s="933">
        <v>2027</v>
      </c>
      <c r="F55" s="931">
        <v>3000000</v>
      </c>
      <c r="G55" s="931"/>
      <c r="H55" s="931">
        <v>3000000</v>
      </c>
      <c r="I55" s="931">
        <f>H55*(20/100)</f>
        <v>600000</v>
      </c>
      <c r="J55" s="933"/>
      <c r="K55" s="933"/>
      <c r="L55" s="931"/>
      <c r="M55" s="718" t="s">
        <v>1958</v>
      </c>
      <c r="N55" s="718" t="s">
        <v>1959</v>
      </c>
      <c r="O55" s="1527"/>
      <c r="P55" s="1525"/>
    </row>
    <row r="56" spans="1:16" ht="167.25" customHeight="1">
      <c r="A56" s="1527"/>
      <c r="B56" s="934" t="s">
        <v>1960</v>
      </c>
      <c r="C56" s="932" t="s">
        <v>1961</v>
      </c>
      <c r="D56" s="935">
        <v>2025</v>
      </c>
      <c r="E56" s="935">
        <v>2030</v>
      </c>
      <c r="F56" s="936">
        <v>4000000</v>
      </c>
      <c r="G56" s="145"/>
      <c r="H56" s="936">
        <v>1000000</v>
      </c>
      <c r="I56" s="936"/>
      <c r="J56" s="873"/>
      <c r="K56" s="873"/>
      <c r="L56" s="936">
        <v>3000000</v>
      </c>
      <c r="M56" s="934" t="s">
        <v>1962</v>
      </c>
      <c r="N56" s="934" t="s">
        <v>1963</v>
      </c>
      <c r="O56" s="1527"/>
      <c r="P56" s="1525"/>
    </row>
    <row r="57" spans="1:16" ht="93.75">
      <c r="A57" s="1527"/>
      <c r="B57" s="718" t="s">
        <v>1964</v>
      </c>
      <c r="C57" s="932" t="s">
        <v>1965</v>
      </c>
      <c r="D57" s="933">
        <v>2025</v>
      </c>
      <c r="E57" s="933">
        <v>2027</v>
      </c>
      <c r="F57" s="933">
        <v>75000</v>
      </c>
      <c r="G57" s="933"/>
      <c r="H57" s="933">
        <v>75000</v>
      </c>
      <c r="I57" s="933">
        <f>H57*(20/100)</f>
        <v>15000</v>
      </c>
      <c r="J57" s="933"/>
      <c r="K57" s="933"/>
      <c r="L57" s="931"/>
      <c r="M57" s="718" t="s">
        <v>1966</v>
      </c>
      <c r="N57" s="718" t="s">
        <v>1967</v>
      </c>
      <c r="O57" s="1527"/>
      <c r="P57" s="1525"/>
    </row>
    <row r="58" spans="1:16" ht="45">
      <c r="A58" s="1527"/>
      <c r="B58" s="718" t="s">
        <v>1968</v>
      </c>
      <c r="C58" s="932" t="s">
        <v>1969</v>
      </c>
      <c r="D58" s="933">
        <v>2025</v>
      </c>
      <c r="E58" s="933">
        <v>2028</v>
      </c>
      <c r="F58" s="931">
        <v>120000</v>
      </c>
      <c r="G58" s="931"/>
      <c r="H58" s="931">
        <v>120000</v>
      </c>
      <c r="I58" s="931">
        <f>H58*(20/100)</f>
        <v>24000</v>
      </c>
      <c r="J58" s="933"/>
      <c r="K58" s="933"/>
      <c r="L58" s="931"/>
      <c r="M58" s="718" t="s">
        <v>1970</v>
      </c>
      <c r="N58" s="718" t="s">
        <v>1971</v>
      </c>
      <c r="O58" s="1527"/>
      <c r="P58" s="1525"/>
    </row>
    <row r="59" spans="1:16" ht="75">
      <c r="A59" s="1527"/>
      <c r="B59" s="718" t="s">
        <v>1972</v>
      </c>
      <c r="C59" s="932" t="s">
        <v>1973</v>
      </c>
      <c r="D59" s="933">
        <v>2025</v>
      </c>
      <c r="E59" s="933">
        <v>2027</v>
      </c>
      <c r="F59" s="931">
        <v>1500000</v>
      </c>
      <c r="G59" s="931"/>
      <c r="H59" s="931">
        <v>1500000</v>
      </c>
      <c r="I59" s="931">
        <f>H59*(20/100)</f>
        <v>300000</v>
      </c>
      <c r="J59" s="933"/>
      <c r="K59" s="933"/>
      <c r="L59" s="931"/>
      <c r="M59" s="718" t="s">
        <v>1974</v>
      </c>
      <c r="N59" s="718" t="s">
        <v>1975</v>
      </c>
      <c r="O59" s="1527"/>
      <c r="P59" s="1525"/>
    </row>
    <row r="60" spans="1:16" ht="105">
      <c r="A60" s="1527"/>
      <c r="B60" s="925" t="s">
        <v>1976</v>
      </c>
      <c r="C60" s="929" t="s">
        <v>1977</v>
      </c>
      <c r="D60" s="922">
        <v>2025</v>
      </c>
      <c r="E60" s="922">
        <v>2027</v>
      </c>
      <c r="F60" s="930">
        <v>200000</v>
      </c>
      <c r="G60" s="930"/>
      <c r="H60" s="930">
        <v>200000</v>
      </c>
      <c r="I60" s="931">
        <f>H60*(20/100)</f>
        <v>40000</v>
      </c>
      <c r="J60" s="922"/>
      <c r="K60" s="922"/>
      <c r="L60" s="930"/>
      <c r="M60" s="925" t="s">
        <v>1978</v>
      </c>
      <c r="N60" s="925" t="s">
        <v>1979</v>
      </c>
      <c r="O60" s="1527"/>
      <c r="P60" s="1525"/>
    </row>
    <row r="61" spans="1:16" ht="96" customHeight="1">
      <c r="A61" s="1527"/>
      <c r="B61" s="925" t="s">
        <v>1980</v>
      </c>
      <c r="C61" s="929" t="s">
        <v>1981</v>
      </c>
      <c r="D61" s="922">
        <v>2025</v>
      </c>
      <c r="E61" s="922">
        <v>2026</v>
      </c>
      <c r="F61" s="926" t="s">
        <v>705</v>
      </c>
      <c r="G61" s="922"/>
      <c r="H61" s="922"/>
      <c r="I61" s="933"/>
      <c r="J61" s="922"/>
      <c r="K61" s="922"/>
      <c r="L61" s="930"/>
      <c r="M61" s="925" t="s">
        <v>1982</v>
      </c>
      <c r="N61" s="925" t="s">
        <v>15</v>
      </c>
      <c r="O61" s="1527"/>
      <c r="P61" s="1525"/>
    </row>
    <row r="62" spans="1:16" ht="90">
      <c r="A62" s="1527"/>
      <c r="B62" s="925" t="s">
        <v>1983</v>
      </c>
      <c r="C62" s="929" t="s">
        <v>1984</v>
      </c>
      <c r="D62" s="922">
        <v>2025</v>
      </c>
      <c r="E62" s="922">
        <v>2026</v>
      </c>
      <c r="F62" s="926">
        <v>30000</v>
      </c>
      <c r="G62" s="926"/>
      <c r="H62" s="926">
        <v>30000</v>
      </c>
      <c r="I62" s="927">
        <v>15000</v>
      </c>
      <c r="J62" s="922"/>
      <c r="K62" s="922"/>
      <c r="L62" s="930">
        <f>F62-G62-H62-J62-K62</f>
        <v>0</v>
      </c>
      <c r="M62" s="925" t="s">
        <v>1985</v>
      </c>
      <c r="N62" s="925" t="s">
        <v>1986</v>
      </c>
      <c r="O62" s="1527"/>
      <c r="P62" s="1525"/>
    </row>
    <row r="63" spans="1:16" ht="75" customHeight="1">
      <c r="A63" s="1527"/>
      <c r="B63" s="925" t="s">
        <v>1987</v>
      </c>
      <c r="C63" s="929" t="s">
        <v>1988</v>
      </c>
      <c r="D63" s="922">
        <v>2025</v>
      </c>
      <c r="E63" s="922">
        <v>2027</v>
      </c>
      <c r="F63" s="922">
        <v>300000</v>
      </c>
      <c r="G63" s="922"/>
      <c r="H63" s="922"/>
      <c r="I63" s="933"/>
      <c r="J63" s="922"/>
      <c r="K63" s="922"/>
      <c r="L63" s="937">
        <f>F63-G63-H63-J63-K63</f>
        <v>300000</v>
      </c>
      <c r="M63" s="925" t="s">
        <v>1989</v>
      </c>
      <c r="N63" s="925" t="s">
        <v>1990</v>
      </c>
      <c r="O63" s="1527"/>
      <c r="P63" s="1525"/>
    </row>
    <row r="64" spans="1:16" ht="75">
      <c r="A64" s="1527"/>
      <c r="B64" s="925" t="s">
        <v>1991</v>
      </c>
      <c r="C64" s="929" t="s">
        <v>1988</v>
      </c>
      <c r="D64" s="922">
        <v>2025</v>
      </c>
      <c r="E64" s="922">
        <v>2027</v>
      </c>
      <c r="F64" s="926">
        <v>100000</v>
      </c>
      <c r="G64" s="922"/>
      <c r="H64" s="922">
        <v>100000</v>
      </c>
      <c r="I64" s="933">
        <f>H64*(20/100)</f>
        <v>20000</v>
      </c>
      <c r="J64" s="922"/>
      <c r="K64" s="922"/>
      <c r="L64" s="937">
        <f>F64-G64-H64-J64-K64</f>
        <v>0</v>
      </c>
      <c r="M64" s="925" t="s">
        <v>1992</v>
      </c>
      <c r="N64" s="925" t="s">
        <v>1993</v>
      </c>
      <c r="O64" s="1527"/>
      <c r="P64" s="1525"/>
    </row>
    <row r="65" spans="1:17" ht="153.75" customHeight="1">
      <c r="A65" s="1527"/>
      <c r="B65" s="925" t="s">
        <v>1994</v>
      </c>
      <c r="C65" s="929" t="s">
        <v>1995</v>
      </c>
      <c r="D65" s="922">
        <v>2025</v>
      </c>
      <c r="E65" s="922">
        <v>2027</v>
      </c>
      <c r="F65" s="926">
        <v>150000</v>
      </c>
      <c r="G65" s="922"/>
      <c r="H65" s="922">
        <v>150000</v>
      </c>
      <c r="I65" s="933">
        <f>H65*(20/100)</f>
        <v>30000</v>
      </c>
      <c r="J65" s="922"/>
      <c r="K65" s="922"/>
      <c r="L65" s="937">
        <f>F65-G65-H65-J65-K65</f>
        <v>0</v>
      </c>
      <c r="M65" s="925" t="s">
        <v>1996</v>
      </c>
      <c r="N65" s="925" t="s">
        <v>1997</v>
      </c>
      <c r="O65" s="1527"/>
      <c r="P65" s="1525"/>
    </row>
    <row r="66" spans="1:17" s="918" customFormat="1">
      <c r="A66" s="938" t="s">
        <v>1998</v>
      </c>
      <c r="B66" s="939"/>
      <c r="C66" s="940"/>
      <c r="D66" s="941"/>
      <c r="E66" s="941"/>
      <c r="F66" s="942">
        <f t="shared" ref="F66:L66" si="2">SUM(F44:F65)</f>
        <v>10645000</v>
      </c>
      <c r="G66" s="942">
        <f t="shared" si="2"/>
        <v>220000</v>
      </c>
      <c r="H66" s="942">
        <f t="shared" si="2"/>
        <v>6845000</v>
      </c>
      <c r="I66" s="942">
        <f>SUM(I44:I65)</f>
        <v>1189000</v>
      </c>
      <c r="J66" s="942">
        <f t="shared" si="2"/>
        <v>0</v>
      </c>
      <c r="K66" s="942">
        <f t="shared" si="2"/>
        <v>0</v>
      </c>
      <c r="L66" s="942">
        <f t="shared" si="2"/>
        <v>3580000</v>
      </c>
      <c r="M66" s="943"/>
      <c r="N66" s="943"/>
      <c r="O66" s="943"/>
      <c r="P66" s="944"/>
    </row>
    <row r="67" spans="1:17" ht="60" customHeight="1">
      <c r="A67" s="1391" t="s">
        <v>1999</v>
      </c>
      <c r="B67" s="1391"/>
      <c r="C67" s="1391"/>
      <c r="D67" s="1391"/>
      <c r="E67" s="1391"/>
      <c r="F67" s="1391"/>
      <c r="G67" s="1391"/>
      <c r="H67" s="1391"/>
      <c r="I67" s="1391"/>
      <c r="J67" s="1391"/>
      <c r="K67" s="1391"/>
      <c r="L67" s="1391"/>
      <c r="M67" s="1391"/>
      <c r="N67" s="1391"/>
      <c r="O67" s="1391"/>
      <c r="P67" s="1391"/>
      <c r="Q67" s="1391"/>
    </row>
    <row r="68" spans="1:17" ht="135" customHeight="1">
      <c r="A68" s="1527" t="s">
        <v>2000</v>
      </c>
      <c r="B68" s="925" t="s">
        <v>2001</v>
      </c>
      <c r="C68" s="921" t="s">
        <v>2002</v>
      </c>
      <c r="D68" s="922">
        <v>2025</v>
      </c>
      <c r="E68" s="922">
        <v>2026</v>
      </c>
      <c r="F68" s="922" t="s">
        <v>711</v>
      </c>
      <c r="G68" s="922"/>
      <c r="H68" s="922"/>
      <c r="I68" s="922"/>
      <c r="J68" s="922"/>
      <c r="K68" s="922"/>
      <c r="L68" s="922"/>
      <c r="M68" s="945" t="s">
        <v>2003</v>
      </c>
      <c r="N68" s="945" t="s">
        <v>15</v>
      </c>
      <c r="O68" s="1527" t="s">
        <v>2004</v>
      </c>
      <c r="P68" s="1529" t="s">
        <v>1828</v>
      </c>
    </row>
    <row r="69" spans="1:17" ht="227.25" customHeight="1">
      <c r="A69" s="1527"/>
      <c r="B69" s="925" t="s">
        <v>2005</v>
      </c>
      <c r="C69" s="921" t="s">
        <v>2006</v>
      </c>
      <c r="D69" s="922">
        <v>2025</v>
      </c>
      <c r="E69" s="922">
        <v>2026</v>
      </c>
      <c r="F69" s="946" t="s">
        <v>2007</v>
      </c>
      <c r="G69" s="922"/>
      <c r="H69" s="922"/>
      <c r="I69" s="922"/>
      <c r="J69" s="922"/>
      <c r="K69" s="922"/>
      <c r="L69" s="922"/>
      <c r="M69" s="920" t="s">
        <v>2008</v>
      </c>
      <c r="N69" s="920" t="s">
        <v>15</v>
      </c>
      <c r="O69" s="1527"/>
      <c r="P69" s="1533"/>
    </row>
    <row r="70" spans="1:17" ht="120.75">
      <c r="A70" s="1527"/>
      <c r="B70" s="925" t="s">
        <v>2009</v>
      </c>
      <c r="C70" s="929" t="s">
        <v>2010</v>
      </c>
      <c r="D70" s="922">
        <v>2025</v>
      </c>
      <c r="E70" s="922">
        <v>2026</v>
      </c>
      <c r="F70" s="923">
        <f t="shared" ref="F70:F79" si="3">SUM(G70:L70)</f>
        <v>600000</v>
      </c>
      <c r="G70" s="923"/>
      <c r="H70" s="923">
        <v>400000</v>
      </c>
      <c r="I70" s="924">
        <v>200000</v>
      </c>
      <c r="J70" s="922"/>
      <c r="K70" s="922"/>
      <c r="L70" s="922"/>
      <c r="M70" s="920" t="s">
        <v>2011</v>
      </c>
      <c r="N70" s="920" t="s">
        <v>2012</v>
      </c>
      <c r="O70" s="1527"/>
      <c r="P70" s="1533"/>
    </row>
    <row r="71" spans="1:17" ht="90">
      <c r="A71" s="1527"/>
      <c r="B71" s="925" t="s">
        <v>2013</v>
      </c>
      <c r="C71" s="929" t="s">
        <v>2014</v>
      </c>
      <c r="D71" s="922">
        <v>2025</v>
      </c>
      <c r="E71" s="922">
        <v>2026</v>
      </c>
      <c r="F71" s="923">
        <f t="shared" si="3"/>
        <v>1500000</v>
      </c>
      <c r="G71" s="922"/>
      <c r="H71" s="922">
        <v>1500000</v>
      </c>
      <c r="I71" s="922"/>
      <c r="J71" s="922"/>
      <c r="K71" s="922"/>
      <c r="L71" s="922"/>
      <c r="M71" s="920" t="s">
        <v>2015</v>
      </c>
      <c r="N71" s="920" t="s">
        <v>15</v>
      </c>
      <c r="O71" s="1527"/>
      <c r="P71" s="1533"/>
    </row>
    <row r="72" spans="1:17" ht="90.75">
      <c r="A72" s="1527"/>
      <c r="B72" s="925" t="s">
        <v>2016</v>
      </c>
      <c r="C72" s="921" t="s">
        <v>2017</v>
      </c>
      <c r="D72" s="922">
        <v>2025</v>
      </c>
      <c r="E72" s="922">
        <v>2026</v>
      </c>
      <c r="F72" s="923">
        <f t="shared" si="3"/>
        <v>0</v>
      </c>
      <c r="G72" s="922"/>
      <c r="H72" s="922"/>
      <c r="I72" s="922"/>
      <c r="J72" s="922"/>
      <c r="K72" s="922"/>
      <c r="L72" s="922"/>
      <c r="M72" s="920" t="s">
        <v>2018</v>
      </c>
      <c r="N72" s="920" t="s">
        <v>15</v>
      </c>
      <c r="O72" s="1527"/>
      <c r="P72" s="1533"/>
    </row>
    <row r="73" spans="1:17" ht="105.75">
      <c r="A73" s="1527"/>
      <c r="B73" s="925" t="s">
        <v>2019</v>
      </c>
      <c r="C73" s="929" t="s">
        <v>2020</v>
      </c>
      <c r="D73" s="922">
        <v>2025</v>
      </c>
      <c r="E73" s="922">
        <v>2030</v>
      </c>
      <c r="F73" s="923">
        <f t="shared" si="3"/>
        <v>250000</v>
      </c>
      <c r="G73" s="923"/>
      <c r="H73" s="923">
        <v>150000</v>
      </c>
      <c r="I73" s="923"/>
      <c r="J73" s="922"/>
      <c r="K73" s="922"/>
      <c r="L73" s="922">
        <v>100000</v>
      </c>
      <c r="M73" s="920" t="s">
        <v>2021</v>
      </c>
      <c r="N73" s="920" t="s">
        <v>2022</v>
      </c>
      <c r="O73" s="1527"/>
      <c r="P73" s="1533"/>
    </row>
    <row r="74" spans="1:17" ht="167.25">
      <c r="A74" s="1527"/>
      <c r="B74" s="925" t="s">
        <v>2023</v>
      </c>
      <c r="C74" s="929" t="s">
        <v>2024</v>
      </c>
      <c r="D74" s="922">
        <v>2025</v>
      </c>
      <c r="E74" s="922">
        <v>2027</v>
      </c>
      <c r="F74" s="923">
        <f t="shared" si="3"/>
        <v>60000</v>
      </c>
      <c r="G74" s="922"/>
      <c r="H74" s="922"/>
      <c r="I74" s="922"/>
      <c r="J74" s="922">
        <v>60000</v>
      </c>
      <c r="K74" s="922"/>
      <c r="L74" s="922"/>
      <c r="M74" s="920" t="s">
        <v>2025</v>
      </c>
      <c r="N74" s="920" t="s">
        <v>15</v>
      </c>
      <c r="O74" s="1527"/>
      <c r="P74" s="1533"/>
    </row>
    <row r="75" spans="1:17" ht="90.75">
      <c r="A75" s="1527"/>
      <c r="B75" s="925" t="s">
        <v>2026</v>
      </c>
      <c r="C75" s="921" t="s">
        <v>2017</v>
      </c>
      <c r="D75" s="922">
        <v>2025</v>
      </c>
      <c r="E75" s="922">
        <v>2025</v>
      </c>
      <c r="F75" s="923">
        <f t="shared" si="3"/>
        <v>0</v>
      </c>
      <c r="G75" s="922"/>
      <c r="H75" s="922"/>
      <c r="I75" s="922"/>
      <c r="J75" s="922"/>
      <c r="K75" s="922"/>
      <c r="L75" s="922"/>
      <c r="M75" s="920" t="s">
        <v>2027</v>
      </c>
      <c r="N75" s="920" t="s">
        <v>15</v>
      </c>
      <c r="O75" s="1527"/>
      <c r="P75" s="1533"/>
    </row>
    <row r="76" spans="1:17" ht="144" customHeight="1">
      <c r="A76" s="1527"/>
      <c r="B76" s="925" t="s">
        <v>2028</v>
      </c>
      <c r="C76" s="929" t="s">
        <v>2029</v>
      </c>
      <c r="D76" s="922">
        <v>2025</v>
      </c>
      <c r="E76" s="922">
        <v>2027</v>
      </c>
      <c r="F76" s="923">
        <f t="shared" si="3"/>
        <v>0</v>
      </c>
      <c r="G76" s="922"/>
      <c r="H76" s="922"/>
      <c r="I76" s="922"/>
      <c r="J76" s="922"/>
      <c r="K76" s="922"/>
      <c r="L76" s="922"/>
      <c r="M76" s="920" t="s">
        <v>2030</v>
      </c>
      <c r="N76" s="920" t="s">
        <v>15</v>
      </c>
      <c r="O76" s="1527"/>
      <c r="P76" s="1533"/>
    </row>
    <row r="77" spans="1:17" ht="153.75" customHeight="1">
      <c r="A77" s="1527"/>
      <c r="B77" s="925" t="s">
        <v>2031</v>
      </c>
      <c r="C77" s="929" t="s">
        <v>2032</v>
      </c>
      <c r="D77" s="922">
        <v>2025</v>
      </c>
      <c r="E77" s="922">
        <v>2028</v>
      </c>
      <c r="F77" s="923">
        <f t="shared" si="3"/>
        <v>312000</v>
      </c>
      <c r="G77" s="922"/>
      <c r="H77" s="922">
        <v>60000</v>
      </c>
      <c r="I77" s="933">
        <f>H77*(20/100)</f>
        <v>12000</v>
      </c>
      <c r="J77" s="922">
        <v>240000</v>
      </c>
      <c r="K77" s="922"/>
      <c r="L77" s="922"/>
      <c r="M77" s="920" t="s">
        <v>2033</v>
      </c>
      <c r="N77" s="920" t="s">
        <v>2034</v>
      </c>
      <c r="O77" s="1527"/>
      <c r="P77" s="1533"/>
    </row>
    <row r="78" spans="1:17" ht="180.75">
      <c r="A78" s="1527"/>
      <c r="B78" s="718" t="s">
        <v>2035</v>
      </c>
      <c r="C78" s="932" t="s">
        <v>2036</v>
      </c>
      <c r="D78" s="933">
        <v>2025</v>
      </c>
      <c r="E78" s="933">
        <v>2030</v>
      </c>
      <c r="F78" s="923">
        <f t="shared" si="3"/>
        <v>3000000</v>
      </c>
      <c r="G78" s="922"/>
      <c r="H78" s="922"/>
      <c r="I78" s="922"/>
      <c r="J78" s="922"/>
      <c r="K78" s="922"/>
      <c r="L78" s="922">
        <v>3000000</v>
      </c>
      <c r="M78" s="920" t="s">
        <v>2037</v>
      </c>
      <c r="N78" s="920" t="s">
        <v>2038</v>
      </c>
      <c r="O78" s="1527"/>
      <c r="P78" s="1533"/>
    </row>
    <row r="79" spans="1:17" ht="123.75" customHeight="1">
      <c r="A79" s="1527" t="s">
        <v>2039</v>
      </c>
      <c r="B79" s="718" t="s">
        <v>2040</v>
      </c>
      <c r="C79" s="947" t="s">
        <v>2041</v>
      </c>
      <c r="D79" s="933">
        <v>2025</v>
      </c>
      <c r="E79" s="933">
        <v>2025</v>
      </c>
      <c r="F79" s="923">
        <f t="shared" si="3"/>
        <v>200000</v>
      </c>
      <c r="G79" s="948"/>
      <c r="H79" s="948"/>
      <c r="I79" s="949"/>
      <c r="J79" s="926">
        <v>200000</v>
      </c>
      <c r="K79" s="922"/>
      <c r="L79" s="922"/>
      <c r="M79" s="920" t="s">
        <v>2042</v>
      </c>
      <c r="N79" s="920" t="s">
        <v>15</v>
      </c>
      <c r="O79" s="1522" t="s">
        <v>2043</v>
      </c>
      <c r="P79" s="1522" t="s">
        <v>1791</v>
      </c>
    </row>
    <row r="80" spans="1:17" ht="240.75" customHeight="1">
      <c r="A80" s="1527"/>
      <c r="B80" s="934" t="s">
        <v>2044</v>
      </c>
      <c r="C80" s="947" t="s">
        <v>2045</v>
      </c>
      <c r="D80" s="935">
        <v>2025</v>
      </c>
      <c r="E80" s="935">
        <v>2025</v>
      </c>
      <c r="F80" s="951">
        <v>500000</v>
      </c>
      <c r="G80" s="952"/>
      <c r="H80" s="926">
        <v>250000</v>
      </c>
      <c r="I80" s="927"/>
      <c r="J80" s="953"/>
      <c r="K80" s="954"/>
      <c r="L80" s="954">
        <v>250000</v>
      </c>
      <c r="M80" s="955" t="s">
        <v>2046</v>
      </c>
      <c r="N80" s="955" t="s">
        <v>2047</v>
      </c>
      <c r="O80" s="1522"/>
      <c r="P80" s="1522"/>
    </row>
    <row r="81" spans="1:17" ht="321" customHeight="1">
      <c r="A81" s="1528"/>
      <c r="B81" s="718" t="s">
        <v>2048</v>
      </c>
      <c r="C81" s="947" t="s">
        <v>2049</v>
      </c>
      <c r="D81" s="933">
        <v>2025</v>
      </c>
      <c r="E81" s="933">
        <v>2029</v>
      </c>
      <c r="F81" s="923">
        <f t="shared" ref="F81:F94" si="4">SUM(G81:L81)</f>
        <v>8200000</v>
      </c>
      <c r="G81" s="923"/>
      <c r="H81" s="923">
        <v>1000000</v>
      </c>
      <c r="I81" s="924">
        <f>H81*(20/100)</f>
        <v>200000</v>
      </c>
      <c r="J81" s="923"/>
      <c r="K81" s="923">
        <v>7000000</v>
      </c>
      <c r="L81" s="922"/>
      <c r="M81" s="920" t="s">
        <v>2050</v>
      </c>
      <c r="N81" s="920" t="s">
        <v>2051</v>
      </c>
      <c r="O81" s="1532"/>
      <c r="P81" s="1532"/>
    </row>
    <row r="82" spans="1:17" ht="200.25" customHeight="1">
      <c r="A82" s="1528"/>
      <c r="B82" s="925" t="s">
        <v>2052</v>
      </c>
      <c r="C82" s="921" t="s">
        <v>2053</v>
      </c>
      <c r="D82" s="922">
        <v>2026</v>
      </c>
      <c r="E82" s="922">
        <v>2027</v>
      </c>
      <c r="F82" s="923">
        <f t="shared" si="4"/>
        <v>10000000</v>
      </c>
      <c r="G82" s="923"/>
      <c r="H82" s="923">
        <v>2000000</v>
      </c>
      <c r="I82" s="924"/>
      <c r="J82" s="922"/>
      <c r="K82" s="923">
        <v>8000000</v>
      </c>
      <c r="L82" s="922"/>
      <c r="M82" s="920" t="s">
        <v>2054</v>
      </c>
      <c r="N82" s="920" t="s">
        <v>15</v>
      </c>
      <c r="O82" s="1532"/>
      <c r="P82" s="1532"/>
    </row>
    <row r="83" spans="1:17" ht="135.75">
      <c r="A83" s="1528"/>
      <c r="B83" s="925" t="s">
        <v>2055</v>
      </c>
      <c r="C83" s="921" t="s">
        <v>2056</v>
      </c>
      <c r="D83" s="922">
        <v>2025</v>
      </c>
      <c r="E83" s="922">
        <v>2026</v>
      </c>
      <c r="F83" s="923">
        <f t="shared" si="4"/>
        <v>4200000</v>
      </c>
      <c r="G83" s="923"/>
      <c r="H83" s="923">
        <v>1000000</v>
      </c>
      <c r="I83" s="924">
        <f>H83*(20/100)</f>
        <v>200000</v>
      </c>
      <c r="J83" s="923"/>
      <c r="K83" s="923">
        <v>3000000</v>
      </c>
      <c r="L83" s="922"/>
      <c r="M83" s="920" t="s">
        <v>2057</v>
      </c>
      <c r="N83" s="920" t="s">
        <v>15</v>
      </c>
      <c r="O83" s="1532"/>
      <c r="P83" s="1532"/>
    </row>
    <row r="84" spans="1:17" ht="105.75">
      <c r="A84" s="1528"/>
      <c r="B84" s="925" t="s">
        <v>2058</v>
      </c>
      <c r="C84" s="921" t="s">
        <v>2059</v>
      </c>
      <c r="D84" s="922">
        <v>2026</v>
      </c>
      <c r="E84" s="922">
        <v>2027</v>
      </c>
      <c r="F84" s="923">
        <f t="shared" si="4"/>
        <v>2000000</v>
      </c>
      <c r="G84" s="923"/>
      <c r="H84" s="923">
        <v>1000000</v>
      </c>
      <c r="I84" s="924"/>
      <c r="J84" s="923"/>
      <c r="K84" s="923">
        <v>1000000</v>
      </c>
      <c r="L84" s="922"/>
      <c r="M84" s="920" t="s">
        <v>2060</v>
      </c>
      <c r="N84" s="920" t="s">
        <v>15</v>
      </c>
      <c r="O84" s="1532"/>
      <c r="P84" s="1532"/>
    </row>
    <row r="85" spans="1:17" ht="120.75" customHeight="1">
      <c r="A85" s="1528"/>
      <c r="B85" s="919" t="s">
        <v>2061</v>
      </c>
      <c r="C85" s="921" t="s">
        <v>2062</v>
      </c>
      <c r="D85" s="922">
        <v>2025</v>
      </c>
      <c r="E85" s="922">
        <v>2026</v>
      </c>
      <c r="F85" s="923">
        <f t="shared" si="4"/>
        <v>120000</v>
      </c>
      <c r="G85" s="948"/>
      <c r="H85" s="956">
        <v>100000</v>
      </c>
      <c r="I85" s="957">
        <f>H85*(20/100)</f>
        <v>20000</v>
      </c>
      <c r="J85" s="923"/>
      <c r="K85" s="922"/>
      <c r="L85" s="923"/>
      <c r="M85" s="920" t="s">
        <v>2063</v>
      </c>
      <c r="N85" s="920" t="s">
        <v>2064</v>
      </c>
      <c r="O85" s="1532"/>
      <c r="P85" s="1532"/>
    </row>
    <row r="86" spans="1:17" ht="409.5">
      <c r="A86" s="1528"/>
      <c r="B86" s="925" t="s">
        <v>2065</v>
      </c>
      <c r="C86" s="921" t="s">
        <v>2066</v>
      </c>
      <c r="D86" s="922">
        <v>2027</v>
      </c>
      <c r="E86" s="922">
        <v>2028</v>
      </c>
      <c r="F86" s="923">
        <f t="shared" si="4"/>
        <v>1000000</v>
      </c>
      <c r="G86" s="922"/>
      <c r="H86" s="958"/>
      <c r="I86" s="959"/>
      <c r="J86" s="922" t="s">
        <v>2067</v>
      </c>
      <c r="K86" s="922">
        <v>1000000</v>
      </c>
      <c r="L86" s="922" t="s">
        <v>2068</v>
      </c>
      <c r="M86" s="960" t="s">
        <v>2069</v>
      </c>
      <c r="N86" s="920" t="s">
        <v>15</v>
      </c>
      <c r="O86" s="1532"/>
      <c r="P86" s="1532"/>
    </row>
    <row r="87" spans="1:17" ht="105">
      <c r="A87" s="1532" t="s">
        <v>2070</v>
      </c>
      <c r="B87" s="925" t="s">
        <v>2071</v>
      </c>
      <c r="C87" s="946" t="s">
        <v>2072</v>
      </c>
      <c r="D87" s="922">
        <v>2025</v>
      </c>
      <c r="E87" s="922">
        <v>2030</v>
      </c>
      <c r="F87" s="923">
        <f t="shared" si="4"/>
        <v>200000</v>
      </c>
      <c r="G87" s="922"/>
      <c r="H87" s="922"/>
      <c r="I87" s="922"/>
      <c r="J87" s="922"/>
      <c r="K87" s="922"/>
      <c r="L87" s="922">
        <v>200000</v>
      </c>
      <c r="M87" s="946" t="s">
        <v>2073</v>
      </c>
      <c r="N87" s="946" t="s">
        <v>2074</v>
      </c>
      <c r="O87" s="1529" t="s">
        <v>2075</v>
      </c>
      <c r="P87" s="1529" t="s">
        <v>1828</v>
      </c>
    </row>
    <row r="88" spans="1:17" ht="165">
      <c r="A88" s="1533"/>
      <c r="B88" s="925" t="s">
        <v>2076</v>
      </c>
      <c r="C88" s="961" t="s">
        <v>2077</v>
      </c>
      <c r="D88" s="922">
        <v>2025</v>
      </c>
      <c r="E88" s="922">
        <v>2030</v>
      </c>
      <c r="F88" s="923">
        <f t="shared" si="4"/>
        <v>100000</v>
      </c>
      <c r="G88" s="922"/>
      <c r="H88" s="922"/>
      <c r="I88" s="922"/>
      <c r="J88" s="922"/>
      <c r="K88" s="930">
        <v>50000</v>
      </c>
      <c r="L88" s="930">
        <v>50000</v>
      </c>
      <c r="M88" s="922" t="s">
        <v>2078</v>
      </c>
      <c r="N88" s="922" t="s">
        <v>15</v>
      </c>
      <c r="O88" s="1531"/>
      <c r="P88" s="1531" t="s">
        <v>1901</v>
      </c>
    </row>
    <row r="89" spans="1:17" ht="180">
      <c r="A89" s="1533"/>
      <c r="B89" s="925" t="s">
        <v>2079</v>
      </c>
      <c r="C89" s="961" t="s">
        <v>2077</v>
      </c>
      <c r="D89" s="922">
        <v>2025</v>
      </c>
      <c r="E89" s="922">
        <v>2030</v>
      </c>
      <c r="F89" s="923">
        <f t="shared" si="4"/>
        <v>100000</v>
      </c>
      <c r="G89" s="922"/>
      <c r="H89" s="922"/>
      <c r="I89" s="922"/>
      <c r="J89" s="922"/>
      <c r="K89" s="930">
        <v>50000</v>
      </c>
      <c r="L89" s="930">
        <v>50000</v>
      </c>
      <c r="M89" s="946" t="s">
        <v>2080</v>
      </c>
      <c r="N89" s="946" t="s">
        <v>2081</v>
      </c>
      <c r="O89" s="1531"/>
      <c r="P89" s="1531"/>
    </row>
    <row r="90" spans="1:17" ht="90">
      <c r="A90" s="1533"/>
      <c r="B90" s="925" t="s">
        <v>2082</v>
      </c>
      <c r="C90" s="961" t="s">
        <v>2077</v>
      </c>
      <c r="D90" s="922">
        <v>2025</v>
      </c>
      <c r="E90" s="922">
        <v>2030</v>
      </c>
      <c r="F90" s="923">
        <f t="shared" si="4"/>
        <v>365000</v>
      </c>
      <c r="G90" s="922"/>
      <c r="H90" s="922"/>
      <c r="I90" s="922"/>
      <c r="J90" s="922"/>
      <c r="K90" s="930">
        <v>100000</v>
      </c>
      <c r="L90" s="930">
        <v>265000</v>
      </c>
      <c r="M90" s="946" t="s">
        <v>2083</v>
      </c>
      <c r="N90" s="946" t="s">
        <v>2084</v>
      </c>
      <c r="O90" s="1531"/>
      <c r="P90" s="1531"/>
    </row>
    <row r="91" spans="1:17" ht="95.25" customHeight="1">
      <c r="A91" s="1533"/>
      <c r="B91" s="925" t="s">
        <v>2085</v>
      </c>
      <c r="C91" s="961" t="s">
        <v>2077</v>
      </c>
      <c r="D91" s="922">
        <v>2025</v>
      </c>
      <c r="E91" s="922">
        <v>2030</v>
      </c>
      <c r="F91" s="923">
        <f t="shared" si="4"/>
        <v>145000</v>
      </c>
      <c r="G91" s="922"/>
      <c r="H91" s="922"/>
      <c r="I91" s="922"/>
      <c r="J91" s="922"/>
      <c r="K91" s="930">
        <v>45000</v>
      </c>
      <c r="L91" s="930">
        <v>100000</v>
      </c>
      <c r="M91" s="946" t="s">
        <v>2086</v>
      </c>
      <c r="N91" s="946" t="s">
        <v>2087</v>
      </c>
      <c r="O91" s="1531"/>
      <c r="P91" s="1531"/>
    </row>
    <row r="92" spans="1:17" ht="60">
      <c r="A92" s="1533"/>
      <c r="B92" s="925" t="s">
        <v>2088</v>
      </c>
      <c r="C92" s="961" t="s">
        <v>2077</v>
      </c>
      <c r="D92" s="922">
        <v>2025</v>
      </c>
      <c r="E92" s="922">
        <v>2030</v>
      </c>
      <c r="F92" s="923">
        <f t="shared" si="4"/>
        <v>200000</v>
      </c>
      <c r="G92" s="922"/>
      <c r="H92" s="922"/>
      <c r="I92" s="922"/>
      <c r="J92" s="922"/>
      <c r="K92" s="930">
        <v>100000</v>
      </c>
      <c r="L92" s="930">
        <v>100000</v>
      </c>
      <c r="M92" s="922" t="s">
        <v>2089</v>
      </c>
      <c r="N92" s="922" t="s">
        <v>1352</v>
      </c>
      <c r="O92" s="1531"/>
      <c r="P92" s="1531"/>
    </row>
    <row r="93" spans="1:17" ht="324.75" customHeight="1">
      <c r="A93" s="1533"/>
      <c r="B93" s="925" t="s">
        <v>2090</v>
      </c>
      <c r="C93" s="946" t="s">
        <v>2091</v>
      </c>
      <c r="D93" s="922">
        <v>2025</v>
      </c>
      <c r="E93" s="922">
        <v>2030</v>
      </c>
      <c r="F93" s="923">
        <f t="shared" si="4"/>
        <v>100000</v>
      </c>
      <c r="G93" s="922"/>
      <c r="H93" s="922"/>
      <c r="I93" s="922"/>
      <c r="J93" s="922"/>
      <c r="K93" s="930">
        <v>50000</v>
      </c>
      <c r="L93" s="962">
        <v>50000</v>
      </c>
      <c r="M93" s="946" t="s">
        <v>2092</v>
      </c>
      <c r="N93" s="946" t="s">
        <v>2093</v>
      </c>
      <c r="O93" s="1531"/>
      <c r="P93" s="1531"/>
    </row>
    <row r="94" spans="1:17" ht="170.25" customHeight="1">
      <c r="A94" s="1533"/>
      <c r="B94" s="925" t="s">
        <v>2094</v>
      </c>
      <c r="C94" s="961" t="s">
        <v>2077</v>
      </c>
      <c r="D94" s="922">
        <v>2025</v>
      </c>
      <c r="E94" s="922">
        <v>2030</v>
      </c>
      <c r="F94" s="922">
        <f t="shared" si="4"/>
        <v>250000</v>
      </c>
      <c r="G94" s="922"/>
      <c r="H94" s="922"/>
      <c r="I94" s="922"/>
      <c r="J94" s="922"/>
      <c r="K94" s="922"/>
      <c r="L94" s="930">
        <v>250000</v>
      </c>
      <c r="M94" s="946" t="s">
        <v>2095</v>
      </c>
      <c r="N94" s="946"/>
      <c r="O94" s="1531"/>
      <c r="P94" s="1531"/>
    </row>
    <row r="95" spans="1:17" s="918" customFormat="1">
      <c r="A95" s="963" t="s">
        <v>2096</v>
      </c>
      <c r="B95" s="964"/>
      <c r="C95" s="965"/>
      <c r="D95" s="963"/>
      <c r="E95" s="963"/>
      <c r="F95" s="966">
        <f>SUM(F70:F94)</f>
        <v>33402000</v>
      </c>
      <c r="G95" s="966">
        <f t="shared" ref="G95:K95" si="5">SUM(G70:G94)</f>
        <v>0</v>
      </c>
      <c r="H95" s="966">
        <f t="shared" si="5"/>
        <v>7460000</v>
      </c>
      <c r="I95" s="966">
        <f>SUM(I68:I94)</f>
        <v>632000</v>
      </c>
      <c r="J95" s="966">
        <f t="shared" si="5"/>
        <v>500000</v>
      </c>
      <c r="K95" s="966">
        <f t="shared" si="5"/>
        <v>20395000</v>
      </c>
      <c r="L95" s="966">
        <f>SUM(L70:L94)</f>
        <v>4415000</v>
      </c>
      <c r="M95" s="963"/>
      <c r="N95" s="963"/>
      <c r="O95" s="963"/>
      <c r="P95" s="967"/>
    </row>
    <row r="96" spans="1:17" ht="20.85" customHeight="1">
      <c r="A96" s="1357" t="s">
        <v>2097</v>
      </c>
      <c r="B96" s="1357"/>
      <c r="C96" s="1357"/>
      <c r="D96" s="1357"/>
      <c r="E96" s="1357"/>
      <c r="F96" s="1357"/>
      <c r="G96" s="1357"/>
      <c r="H96" s="1357"/>
      <c r="I96" s="1357"/>
      <c r="J96" s="1357"/>
      <c r="K96" s="1357"/>
      <c r="L96" s="1357"/>
      <c r="M96" s="1357"/>
      <c r="N96" s="1357"/>
      <c r="O96" s="1357"/>
      <c r="P96" s="1357"/>
      <c r="Q96" s="1357"/>
    </row>
    <row r="97" spans="1:16" ht="75" customHeight="1">
      <c r="A97" s="1527" t="s">
        <v>2098</v>
      </c>
      <c r="B97" s="925" t="s">
        <v>2099</v>
      </c>
      <c r="C97" s="961" t="s">
        <v>2100</v>
      </c>
      <c r="D97" s="922">
        <v>2025</v>
      </c>
      <c r="E97" s="922">
        <v>2027</v>
      </c>
      <c r="F97" s="922">
        <f t="shared" ref="F97:F132" si="6">SUM(G97:L97)</f>
        <v>1800000</v>
      </c>
      <c r="G97" s="922"/>
      <c r="H97" s="922">
        <v>1500000</v>
      </c>
      <c r="I97" s="933">
        <f>H97*(20/100)</f>
        <v>300000</v>
      </c>
      <c r="J97" s="922"/>
      <c r="K97" s="922"/>
      <c r="L97" s="922"/>
      <c r="M97" s="925" t="s">
        <v>2101</v>
      </c>
      <c r="N97" s="925" t="s">
        <v>2102</v>
      </c>
      <c r="O97" s="1523" t="s">
        <v>2103</v>
      </c>
      <c r="P97" s="1529" t="s">
        <v>1791</v>
      </c>
    </row>
    <row r="98" spans="1:16" ht="45">
      <c r="A98" s="1528"/>
      <c r="B98" s="925" t="s">
        <v>2104</v>
      </c>
      <c r="C98" s="961" t="s">
        <v>2105</v>
      </c>
      <c r="D98" s="922">
        <v>2025</v>
      </c>
      <c r="E98" s="922">
        <v>2027</v>
      </c>
      <c r="F98" s="922" t="s">
        <v>746</v>
      </c>
      <c r="G98" s="922"/>
      <c r="H98" s="922" t="s">
        <v>746</v>
      </c>
      <c r="I98" s="922"/>
      <c r="J98" s="922"/>
      <c r="K98" s="922"/>
      <c r="L98" s="922"/>
      <c r="M98" s="925" t="s">
        <v>2106</v>
      </c>
      <c r="N98" s="925" t="s">
        <v>15</v>
      </c>
      <c r="O98" s="1524"/>
      <c r="P98" s="1531"/>
    </row>
    <row r="99" spans="1:16" ht="240">
      <c r="A99" s="1528"/>
      <c r="B99" s="925" t="s">
        <v>2107</v>
      </c>
      <c r="C99" s="961" t="s">
        <v>2108</v>
      </c>
      <c r="D99" s="922">
        <v>2025</v>
      </c>
      <c r="E99" s="922">
        <v>2025</v>
      </c>
      <c r="F99" s="922">
        <f t="shared" si="6"/>
        <v>100000</v>
      </c>
      <c r="G99" s="922"/>
      <c r="H99" s="922">
        <v>100000</v>
      </c>
      <c r="I99" s="933"/>
      <c r="J99" s="922"/>
      <c r="K99" s="922"/>
      <c r="L99" s="922"/>
      <c r="M99" s="925" t="s">
        <v>2109</v>
      </c>
      <c r="N99" s="925" t="s">
        <v>15</v>
      </c>
      <c r="O99" s="1524"/>
      <c r="P99" s="1531"/>
    </row>
    <row r="100" spans="1:16" ht="76.5" customHeight="1">
      <c r="A100" s="1527" t="s">
        <v>2110</v>
      </c>
      <c r="B100" s="925" t="s">
        <v>2111</v>
      </c>
      <c r="C100" s="929" t="s">
        <v>2112</v>
      </c>
      <c r="D100" s="922">
        <v>2025</v>
      </c>
      <c r="E100" s="922">
        <v>2026</v>
      </c>
      <c r="F100" s="922">
        <f t="shared" si="6"/>
        <v>144000</v>
      </c>
      <c r="G100" s="922">
        <v>0</v>
      </c>
      <c r="H100" s="922">
        <v>120000</v>
      </c>
      <c r="I100" s="933">
        <f>H100*(20/100)</f>
        <v>24000</v>
      </c>
      <c r="J100" s="922"/>
      <c r="K100" s="922"/>
      <c r="L100" s="922"/>
      <c r="M100" s="925" t="s">
        <v>2113</v>
      </c>
      <c r="N100" s="925" t="s">
        <v>2038</v>
      </c>
      <c r="O100" s="1529" t="s">
        <v>2114</v>
      </c>
      <c r="P100" s="1529" t="s">
        <v>2115</v>
      </c>
    </row>
    <row r="101" spans="1:16" ht="90">
      <c r="A101" s="1528"/>
      <c r="B101" s="925" t="s">
        <v>2116</v>
      </c>
      <c r="C101" s="929" t="s">
        <v>2117</v>
      </c>
      <c r="D101" s="922">
        <v>2025</v>
      </c>
      <c r="E101" s="922">
        <v>2025</v>
      </c>
      <c r="F101" s="922">
        <f t="shared" si="6"/>
        <v>24000</v>
      </c>
      <c r="G101" s="922"/>
      <c r="H101" s="922">
        <v>20000</v>
      </c>
      <c r="I101" s="933">
        <f>H101*(20/100)</f>
        <v>4000</v>
      </c>
      <c r="J101" s="922"/>
      <c r="K101" s="922"/>
      <c r="L101" s="922"/>
      <c r="M101" s="950" t="s">
        <v>2118</v>
      </c>
      <c r="N101" s="925" t="s">
        <v>15</v>
      </c>
      <c r="O101" s="1530"/>
      <c r="P101" s="1530"/>
    </row>
    <row r="102" spans="1:16" ht="60">
      <c r="A102" s="1528"/>
      <c r="B102" s="925" t="s">
        <v>2119</v>
      </c>
      <c r="C102" s="929" t="s">
        <v>2120</v>
      </c>
      <c r="D102" s="922">
        <v>2025</v>
      </c>
      <c r="E102" s="922">
        <v>2026</v>
      </c>
      <c r="F102" s="922">
        <f t="shared" si="6"/>
        <v>10000</v>
      </c>
      <c r="G102" s="922"/>
      <c r="H102" s="922"/>
      <c r="I102" s="922"/>
      <c r="J102" s="922"/>
      <c r="K102" s="922"/>
      <c r="L102" s="922">
        <v>10000</v>
      </c>
      <c r="M102" s="925" t="s">
        <v>2121</v>
      </c>
      <c r="N102" s="925" t="s">
        <v>15</v>
      </c>
      <c r="O102" s="1530"/>
      <c r="P102" s="1530"/>
    </row>
    <row r="103" spans="1:16" ht="75">
      <c r="A103" s="1528"/>
      <c r="B103" s="925" t="s">
        <v>2122</v>
      </c>
      <c r="C103" s="929" t="s">
        <v>2123</v>
      </c>
      <c r="D103" s="922">
        <v>2025</v>
      </c>
      <c r="E103" s="922">
        <v>2026</v>
      </c>
      <c r="F103" s="922">
        <f t="shared" si="6"/>
        <v>130000</v>
      </c>
      <c r="G103" s="922"/>
      <c r="H103" s="922"/>
      <c r="I103" s="922"/>
      <c r="J103" s="922">
        <v>130000</v>
      </c>
      <c r="K103" s="922"/>
      <c r="L103" s="922"/>
      <c r="M103" s="925" t="s">
        <v>2124</v>
      </c>
      <c r="N103" s="925" t="s">
        <v>2125</v>
      </c>
      <c r="O103" s="1530"/>
      <c r="P103" s="1530"/>
    </row>
    <row r="104" spans="1:16" ht="143.25" customHeight="1">
      <c r="A104" s="1528"/>
      <c r="B104" s="925" t="s">
        <v>2126</v>
      </c>
      <c r="C104" s="929" t="s">
        <v>2123</v>
      </c>
      <c r="D104" s="922">
        <v>2025</v>
      </c>
      <c r="E104" s="922">
        <v>2025</v>
      </c>
      <c r="F104" s="922">
        <f t="shared" si="6"/>
        <v>0</v>
      </c>
      <c r="G104" s="922"/>
      <c r="H104" s="922"/>
      <c r="I104" s="922"/>
      <c r="J104" s="922"/>
      <c r="K104" s="922"/>
      <c r="L104" s="922"/>
      <c r="M104" s="925" t="s">
        <v>2127</v>
      </c>
      <c r="N104" s="925" t="s">
        <v>15</v>
      </c>
      <c r="O104" s="1530"/>
      <c r="P104" s="1530"/>
    </row>
    <row r="105" spans="1:16" ht="75.75">
      <c r="A105" s="1527" t="s">
        <v>2128</v>
      </c>
      <c r="B105" s="968" t="s">
        <v>2129</v>
      </c>
      <c r="C105" s="921" t="s">
        <v>2130</v>
      </c>
      <c r="D105" s="969">
        <v>2025</v>
      </c>
      <c r="E105" s="969">
        <v>2025</v>
      </c>
      <c r="F105" s="922">
        <f t="shared" si="6"/>
        <v>0</v>
      </c>
      <c r="G105" s="922">
        <v>0</v>
      </c>
      <c r="H105" s="922"/>
      <c r="I105" s="922"/>
      <c r="J105" s="922">
        <v>0</v>
      </c>
      <c r="K105" s="922">
        <v>0</v>
      </c>
      <c r="L105" s="922">
        <v>0</v>
      </c>
      <c r="M105" s="920" t="s">
        <v>2131</v>
      </c>
      <c r="N105" s="945" t="s">
        <v>2132</v>
      </c>
      <c r="O105" s="1523" t="s">
        <v>2133</v>
      </c>
      <c r="P105" s="1529" t="s">
        <v>1856</v>
      </c>
    </row>
    <row r="106" spans="1:16" ht="81" customHeight="1">
      <c r="A106" s="1528"/>
      <c r="B106" s="968" t="s">
        <v>2134</v>
      </c>
      <c r="C106" s="921" t="s">
        <v>2130</v>
      </c>
      <c r="D106" s="969">
        <v>2025</v>
      </c>
      <c r="E106" s="969">
        <v>2025</v>
      </c>
      <c r="F106" s="922">
        <f t="shared" si="6"/>
        <v>0</v>
      </c>
      <c r="G106" s="922"/>
      <c r="H106" s="922"/>
      <c r="I106" s="922"/>
      <c r="J106" s="922">
        <v>0</v>
      </c>
      <c r="K106" s="922">
        <v>0</v>
      </c>
      <c r="L106" s="922">
        <v>0</v>
      </c>
      <c r="M106" s="920" t="s">
        <v>2135</v>
      </c>
      <c r="N106" s="945" t="s">
        <v>2136</v>
      </c>
      <c r="O106" s="1528"/>
      <c r="P106" s="1530"/>
    </row>
    <row r="107" spans="1:16" ht="99.75" customHeight="1">
      <c r="A107" s="1528"/>
      <c r="B107" s="968" t="s">
        <v>2137</v>
      </c>
      <c r="C107" s="921" t="s">
        <v>2130</v>
      </c>
      <c r="D107" s="969">
        <v>2025</v>
      </c>
      <c r="E107" s="969">
        <v>2027</v>
      </c>
      <c r="F107" s="922">
        <f t="shared" si="6"/>
        <v>50000</v>
      </c>
      <c r="G107" s="922">
        <v>0</v>
      </c>
      <c r="H107" s="922"/>
      <c r="I107" s="922"/>
      <c r="J107" s="922">
        <v>0</v>
      </c>
      <c r="K107" s="922">
        <v>10000</v>
      </c>
      <c r="L107" s="922">
        <v>40000</v>
      </c>
      <c r="M107" s="920" t="s">
        <v>2138</v>
      </c>
      <c r="N107" s="920" t="s">
        <v>2139</v>
      </c>
      <c r="O107" s="1528"/>
      <c r="P107" s="1530"/>
    </row>
    <row r="108" spans="1:16" ht="147.75" customHeight="1">
      <c r="A108" s="1528"/>
      <c r="B108" s="968" t="s">
        <v>2140</v>
      </c>
      <c r="C108" s="921" t="s">
        <v>2130</v>
      </c>
      <c r="D108" s="969">
        <v>2025</v>
      </c>
      <c r="E108" s="969">
        <v>2025</v>
      </c>
      <c r="F108" s="922">
        <f t="shared" si="6"/>
        <v>25000000</v>
      </c>
      <c r="G108" s="922">
        <v>0</v>
      </c>
      <c r="H108" s="922"/>
      <c r="I108" s="922"/>
      <c r="J108" s="922">
        <v>19000000</v>
      </c>
      <c r="K108" s="922">
        <v>6000000</v>
      </c>
      <c r="L108" s="922"/>
      <c r="M108" s="920" t="s">
        <v>2141</v>
      </c>
      <c r="N108" s="945" t="s">
        <v>2142</v>
      </c>
      <c r="O108" s="1528"/>
      <c r="P108" s="1530"/>
    </row>
    <row r="109" spans="1:16" ht="75">
      <c r="A109" s="1528"/>
      <c r="B109" s="968" t="s">
        <v>2143</v>
      </c>
      <c r="C109" s="921" t="s">
        <v>2130</v>
      </c>
      <c r="D109" s="969">
        <v>2025</v>
      </c>
      <c r="E109" s="969">
        <v>2025</v>
      </c>
      <c r="F109" s="922">
        <f t="shared" si="6"/>
        <v>0</v>
      </c>
      <c r="G109" s="922">
        <v>0</v>
      </c>
      <c r="H109" s="922"/>
      <c r="I109" s="922"/>
      <c r="J109" s="922">
        <v>0</v>
      </c>
      <c r="K109" s="922">
        <v>0</v>
      </c>
      <c r="L109" s="922">
        <v>0</v>
      </c>
      <c r="M109" s="920" t="s">
        <v>2144</v>
      </c>
      <c r="N109" s="945" t="s">
        <v>15</v>
      </c>
      <c r="O109" s="1528"/>
      <c r="P109" s="1530"/>
    </row>
    <row r="110" spans="1:16" ht="90.75">
      <c r="A110" s="1528"/>
      <c r="B110" s="968" t="s">
        <v>2145</v>
      </c>
      <c r="C110" s="929" t="s">
        <v>2146</v>
      </c>
      <c r="D110" s="969">
        <v>2025</v>
      </c>
      <c r="E110" s="969">
        <v>2029</v>
      </c>
      <c r="F110" s="922">
        <f t="shared" si="6"/>
        <v>95000000</v>
      </c>
      <c r="G110" s="922">
        <v>60000000</v>
      </c>
      <c r="H110" s="922"/>
      <c r="I110" s="922"/>
      <c r="J110" s="922">
        <v>0</v>
      </c>
      <c r="K110" s="922">
        <v>35000000</v>
      </c>
      <c r="L110" s="922">
        <v>0</v>
      </c>
      <c r="M110" s="920" t="s">
        <v>2147</v>
      </c>
      <c r="N110" s="945" t="s">
        <v>15</v>
      </c>
      <c r="O110" s="1528"/>
      <c r="P110" s="1530"/>
    </row>
    <row r="111" spans="1:16" ht="128.25" customHeight="1">
      <c r="A111" s="1528"/>
      <c r="B111" s="968" t="s">
        <v>2148</v>
      </c>
      <c r="C111" s="921" t="s">
        <v>2130</v>
      </c>
      <c r="D111" s="969">
        <v>2025</v>
      </c>
      <c r="E111" s="969">
        <v>2027</v>
      </c>
      <c r="F111" s="922">
        <f t="shared" si="6"/>
        <v>45000000</v>
      </c>
      <c r="G111" s="922">
        <v>35000000</v>
      </c>
      <c r="H111" s="922"/>
      <c r="I111" s="922"/>
      <c r="J111" s="922"/>
      <c r="K111" s="922">
        <v>10000000</v>
      </c>
      <c r="L111" s="922">
        <v>0</v>
      </c>
      <c r="M111" s="920" t="s">
        <v>2149</v>
      </c>
      <c r="N111" s="945" t="s">
        <v>2136</v>
      </c>
      <c r="O111" s="1528"/>
      <c r="P111" s="1530"/>
    </row>
    <row r="112" spans="1:16" ht="144" customHeight="1">
      <c r="A112" s="1528"/>
      <c r="B112" s="968" t="s">
        <v>2150</v>
      </c>
      <c r="C112" s="921" t="s">
        <v>2130</v>
      </c>
      <c r="D112" s="969">
        <v>2025</v>
      </c>
      <c r="E112" s="969">
        <v>2025</v>
      </c>
      <c r="F112" s="922">
        <f t="shared" si="6"/>
        <v>0</v>
      </c>
      <c r="G112" s="922">
        <v>0</v>
      </c>
      <c r="H112" s="922"/>
      <c r="I112" s="922"/>
      <c r="J112" s="922">
        <v>0</v>
      </c>
      <c r="K112" s="922">
        <v>0</v>
      </c>
      <c r="L112" s="922">
        <v>0</v>
      </c>
      <c r="M112" s="970" t="s">
        <v>2151</v>
      </c>
      <c r="N112" s="970" t="s">
        <v>15</v>
      </c>
      <c r="O112" s="1528"/>
      <c r="P112" s="1530"/>
    </row>
    <row r="113" spans="1:70" ht="90.75">
      <c r="A113" s="1528"/>
      <c r="B113" s="968" t="s">
        <v>2152</v>
      </c>
      <c r="C113" s="921" t="s">
        <v>2130</v>
      </c>
      <c r="D113" s="969">
        <v>2026</v>
      </c>
      <c r="E113" s="969">
        <v>2027</v>
      </c>
      <c r="F113" s="922">
        <f t="shared" si="6"/>
        <v>5000000</v>
      </c>
      <c r="G113" s="922">
        <v>5000000</v>
      </c>
      <c r="H113" s="922"/>
      <c r="I113" s="922"/>
      <c r="J113" s="922" t="s">
        <v>2153</v>
      </c>
      <c r="K113" s="922">
        <v>0</v>
      </c>
      <c r="L113" s="922">
        <v>0</v>
      </c>
      <c r="M113" s="971" t="s">
        <v>2154</v>
      </c>
      <c r="N113" s="971" t="s">
        <v>2155</v>
      </c>
      <c r="O113" s="1528"/>
      <c r="P113" s="1530"/>
    </row>
    <row r="114" spans="1:70" ht="101.25" customHeight="1">
      <c r="A114" s="1528"/>
      <c r="B114" s="968" t="s">
        <v>2156</v>
      </c>
      <c r="C114" s="921" t="s">
        <v>2130</v>
      </c>
      <c r="D114" s="969">
        <v>2025</v>
      </c>
      <c r="E114" s="969">
        <v>2027</v>
      </c>
      <c r="F114" s="922">
        <f t="shared" si="6"/>
        <v>10000000</v>
      </c>
      <c r="G114" s="922">
        <v>5000000</v>
      </c>
      <c r="H114" s="922"/>
      <c r="I114" s="922"/>
      <c r="J114" s="922">
        <v>0</v>
      </c>
      <c r="K114" s="922">
        <v>5000000</v>
      </c>
      <c r="L114" s="922">
        <v>0</v>
      </c>
      <c r="M114" s="920" t="s">
        <v>2157</v>
      </c>
      <c r="N114" s="945" t="s">
        <v>705</v>
      </c>
      <c r="O114" s="1528"/>
      <c r="P114" s="1530"/>
    </row>
    <row r="115" spans="1:70" ht="195" customHeight="1">
      <c r="A115" s="1528"/>
      <c r="B115" s="968" t="s">
        <v>2158</v>
      </c>
      <c r="C115" s="921" t="s">
        <v>2159</v>
      </c>
      <c r="D115" s="969">
        <v>2025</v>
      </c>
      <c r="E115" s="969">
        <v>2029</v>
      </c>
      <c r="F115" s="922">
        <f t="shared" si="6"/>
        <v>10000000</v>
      </c>
      <c r="G115" s="922">
        <v>5000000</v>
      </c>
      <c r="H115" s="922"/>
      <c r="I115" s="922"/>
      <c r="J115" s="922">
        <v>0</v>
      </c>
      <c r="K115" s="922">
        <v>5000000</v>
      </c>
      <c r="L115" s="922">
        <v>0</v>
      </c>
      <c r="M115" s="920" t="s">
        <v>2160</v>
      </c>
      <c r="N115" s="920" t="s">
        <v>2161</v>
      </c>
      <c r="O115" s="1528"/>
      <c r="P115" s="1530"/>
    </row>
    <row r="116" spans="1:70" ht="167.25">
      <c r="A116" s="1528"/>
      <c r="B116" s="968" t="s">
        <v>2162</v>
      </c>
      <c r="C116" s="921" t="s">
        <v>2163</v>
      </c>
      <c r="D116" s="969">
        <v>2025</v>
      </c>
      <c r="E116" s="969">
        <v>2027</v>
      </c>
      <c r="F116" s="922">
        <f t="shared" si="6"/>
        <v>0</v>
      </c>
      <c r="G116" s="922">
        <v>0</v>
      </c>
      <c r="H116" s="922"/>
      <c r="I116" s="922"/>
      <c r="J116" s="922">
        <v>0</v>
      </c>
      <c r="K116" s="922">
        <v>0</v>
      </c>
      <c r="L116" s="922">
        <v>0</v>
      </c>
      <c r="M116" s="920" t="s">
        <v>2164</v>
      </c>
      <c r="N116" s="945" t="s">
        <v>705</v>
      </c>
      <c r="O116" s="1528"/>
      <c r="P116" s="1530"/>
    </row>
    <row r="117" spans="1:70" ht="195">
      <c r="A117" s="1528"/>
      <c r="B117" s="968" t="s">
        <v>2165</v>
      </c>
      <c r="C117" s="929" t="s">
        <v>2166</v>
      </c>
      <c r="D117" s="969">
        <v>2027</v>
      </c>
      <c r="E117" s="969">
        <v>2029</v>
      </c>
      <c r="F117" s="922">
        <f t="shared" si="6"/>
        <v>5000000</v>
      </c>
      <c r="G117" s="922">
        <v>0</v>
      </c>
      <c r="H117" s="922"/>
      <c r="I117" s="922"/>
      <c r="J117" s="922"/>
      <c r="K117" s="922">
        <v>5000000</v>
      </c>
      <c r="L117" s="922">
        <v>0</v>
      </c>
      <c r="M117" s="920" t="s">
        <v>2167</v>
      </c>
      <c r="N117" s="945" t="s">
        <v>705</v>
      </c>
      <c r="O117" s="1528"/>
      <c r="P117" s="1530"/>
    </row>
    <row r="118" spans="1:70" ht="157.5" customHeight="1">
      <c r="A118" s="1528"/>
      <c r="B118" s="968" t="s">
        <v>2168</v>
      </c>
      <c r="C118" s="929" t="s">
        <v>2169</v>
      </c>
      <c r="D118" s="969">
        <v>2026</v>
      </c>
      <c r="E118" s="969">
        <v>2026</v>
      </c>
      <c r="F118" s="922">
        <f t="shared" si="6"/>
        <v>1000000</v>
      </c>
      <c r="G118" s="922">
        <v>0</v>
      </c>
      <c r="H118" s="922"/>
      <c r="I118" s="922"/>
      <c r="J118" s="922">
        <v>1000000</v>
      </c>
      <c r="K118" s="922">
        <v>0</v>
      </c>
      <c r="L118" s="922">
        <v>0</v>
      </c>
      <c r="M118" s="968" t="s">
        <v>2170</v>
      </c>
      <c r="N118" s="920" t="s">
        <v>15</v>
      </c>
      <c r="O118" s="1528"/>
      <c r="P118" s="1530"/>
    </row>
    <row r="119" spans="1:70" ht="75.75">
      <c r="A119" s="1528"/>
      <c r="B119" s="968" t="s">
        <v>2171</v>
      </c>
      <c r="C119" s="921" t="s">
        <v>2130</v>
      </c>
      <c r="D119" s="969">
        <v>2025</v>
      </c>
      <c r="E119" s="969">
        <v>2025</v>
      </c>
      <c r="F119" s="922">
        <f t="shared" si="6"/>
        <v>100000</v>
      </c>
      <c r="G119" s="922">
        <v>0</v>
      </c>
      <c r="H119" s="922"/>
      <c r="I119" s="922"/>
      <c r="J119" s="922">
        <v>100000</v>
      </c>
      <c r="K119" s="922">
        <v>0</v>
      </c>
      <c r="L119" s="922">
        <v>0</v>
      </c>
      <c r="M119" s="920" t="s">
        <v>2172</v>
      </c>
      <c r="N119" s="920" t="s">
        <v>705</v>
      </c>
      <c r="O119" s="1528"/>
      <c r="P119" s="1530"/>
    </row>
    <row r="120" spans="1:70" ht="30">
      <c r="A120" s="1528"/>
      <c r="B120" s="968" t="s">
        <v>2173</v>
      </c>
      <c r="C120" s="921" t="s">
        <v>2130</v>
      </c>
      <c r="D120" s="969">
        <v>2025</v>
      </c>
      <c r="E120" s="969">
        <v>2025</v>
      </c>
      <c r="F120" s="922">
        <f t="shared" si="6"/>
        <v>0</v>
      </c>
      <c r="G120" s="922">
        <v>0</v>
      </c>
      <c r="H120" s="922"/>
      <c r="I120" s="922"/>
      <c r="J120" s="922">
        <v>0</v>
      </c>
      <c r="K120" s="922">
        <v>0</v>
      </c>
      <c r="L120" s="922">
        <v>0</v>
      </c>
      <c r="M120" s="920" t="s">
        <v>2174</v>
      </c>
      <c r="N120" s="920" t="s">
        <v>705</v>
      </c>
      <c r="O120" s="1528"/>
      <c r="P120" s="1530"/>
    </row>
    <row r="121" spans="1:70" s="972" customFormat="1" ht="165">
      <c r="A121" s="1522" t="s">
        <v>2175</v>
      </c>
      <c r="B121" s="925" t="s">
        <v>2176</v>
      </c>
      <c r="C121" s="950" t="s">
        <v>2177</v>
      </c>
      <c r="D121" s="922">
        <v>2025</v>
      </c>
      <c r="E121" s="922">
        <v>2030</v>
      </c>
      <c r="F121" s="922">
        <f t="shared" si="6"/>
        <v>3400000</v>
      </c>
      <c r="G121" s="922"/>
      <c r="H121" s="922">
        <v>2000000</v>
      </c>
      <c r="I121" s="933">
        <f>H121*(20/100)</f>
        <v>400000</v>
      </c>
      <c r="J121" s="922"/>
      <c r="K121" s="922"/>
      <c r="L121" s="922">
        <v>1000000</v>
      </c>
      <c r="M121" s="925" t="s">
        <v>2178</v>
      </c>
      <c r="N121" s="925" t="s">
        <v>2179</v>
      </c>
      <c r="O121" s="1522" t="s">
        <v>2180</v>
      </c>
      <c r="P121" s="1525" t="s">
        <v>2181</v>
      </c>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640"/>
      <c r="AY121" s="640"/>
      <c r="AZ121" s="640"/>
      <c r="BA121" s="640"/>
      <c r="BB121" s="640"/>
      <c r="BC121" s="640"/>
      <c r="BD121" s="640"/>
      <c r="BE121" s="640"/>
      <c r="BF121" s="640"/>
      <c r="BG121" s="640"/>
      <c r="BH121" s="640"/>
      <c r="BI121" s="640"/>
      <c r="BJ121" s="640"/>
      <c r="BK121" s="640"/>
      <c r="BL121" s="640"/>
      <c r="BM121" s="640"/>
      <c r="BN121" s="640"/>
      <c r="BO121" s="640"/>
      <c r="BP121" s="640"/>
      <c r="BQ121" s="640"/>
      <c r="BR121" s="640"/>
    </row>
    <row r="122" spans="1:70" s="972" customFormat="1" ht="75">
      <c r="A122" s="1522"/>
      <c r="B122" s="925" t="s">
        <v>2182</v>
      </c>
      <c r="C122" s="950" t="s">
        <v>2177</v>
      </c>
      <c r="D122" s="922">
        <v>2025</v>
      </c>
      <c r="E122" s="922">
        <v>2028</v>
      </c>
      <c r="F122" s="922">
        <f t="shared" si="6"/>
        <v>60000</v>
      </c>
      <c r="G122" s="922">
        <v>50000</v>
      </c>
      <c r="H122" s="922"/>
      <c r="I122" s="933">
        <f>G122*(20/100)</f>
        <v>10000</v>
      </c>
      <c r="J122" s="922"/>
      <c r="K122" s="922"/>
      <c r="L122" s="922"/>
      <c r="M122" s="925" t="s">
        <v>1919</v>
      </c>
      <c r="N122" s="925" t="s">
        <v>15</v>
      </c>
      <c r="O122" s="1522"/>
      <c r="P122" s="1525"/>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0"/>
      <c r="AL122" s="640"/>
      <c r="AM122" s="640"/>
      <c r="AN122" s="640"/>
      <c r="AO122" s="640"/>
      <c r="AP122" s="640"/>
      <c r="AQ122" s="640"/>
      <c r="AR122" s="640"/>
      <c r="AS122" s="640"/>
      <c r="AT122" s="640"/>
      <c r="AU122" s="640"/>
      <c r="AV122" s="640"/>
      <c r="AW122" s="640"/>
      <c r="AX122" s="640"/>
      <c r="AY122" s="640"/>
      <c r="AZ122" s="640"/>
      <c r="BA122" s="640"/>
      <c r="BB122" s="640"/>
      <c r="BC122" s="640"/>
      <c r="BD122" s="640"/>
      <c r="BE122" s="640"/>
      <c r="BF122" s="640"/>
      <c r="BG122" s="640"/>
      <c r="BH122" s="640"/>
      <c r="BI122" s="640"/>
      <c r="BJ122" s="640"/>
      <c r="BK122" s="640"/>
      <c r="BL122" s="640"/>
      <c r="BM122" s="640"/>
      <c r="BN122" s="640"/>
      <c r="BO122" s="640"/>
      <c r="BP122" s="640"/>
      <c r="BQ122" s="640"/>
      <c r="BR122" s="640"/>
    </row>
    <row r="123" spans="1:70" s="972" customFormat="1" ht="105">
      <c r="A123" s="1522"/>
      <c r="B123" s="925" t="s">
        <v>2183</v>
      </c>
      <c r="C123" s="950" t="s">
        <v>2184</v>
      </c>
      <c r="D123" s="922">
        <v>2025</v>
      </c>
      <c r="E123" s="922">
        <v>2030</v>
      </c>
      <c r="F123" s="922">
        <f t="shared" si="6"/>
        <v>53300</v>
      </c>
      <c r="G123" s="922"/>
      <c r="H123" s="922">
        <v>16500</v>
      </c>
      <c r="I123" s="933">
        <f>H123*(20/100)</f>
        <v>3300</v>
      </c>
      <c r="J123" s="922"/>
      <c r="K123" s="922"/>
      <c r="L123" s="922">
        <v>33500</v>
      </c>
      <c r="M123" s="925" t="s">
        <v>2185</v>
      </c>
      <c r="N123" s="925">
        <v>5</v>
      </c>
      <c r="O123" s="1522"/>
      <c r="P123" s="1525"/>
      <c r="Q123" s="640"/>
      <c r="R123" s="640"/>
      <c r="S123" s="640"/>
      <c r="T123" s="640"/>
      <c r="U123" s="640"/>
      <c r="V123" s="640"/>
      <c r="W123" s="640"/>
      <c r="X123" s="640"/>
      <c r="Y123" s="640"/>
      <c r="Z123" s="640"/>
      <c r="AA123" s="640"/>
      <c r="AB123" s="640"/>
      <c r="AC123" s="640"/>
      <c r="AD123" s="640"/>
      <c r="AE123" s="640"/>
      <c r="AF123" s="640"/>
      <c r="AG123" s="640"/>
      <c r="AH123" s="640"/>
      <c r="AI123" s="640"/>
      <c r="AJ123" s="640"/>
      <c r="AK123" s="640"/>
      <c r="AL123" s="640"/>
      <c r="AM123" s="640"/>
      <c r="AN123" s="640"/>
      <c r="AO123" s="640"/>
      <c r="AP123" s="640"/>
      <c r="AQ123" s="640"/>
      <c r="AR123" s="640"/>
      <c r="AS123" s="640"/>
      <c r="AT123" s="640"/>
      <c r="AU123" s="640"/>
      <c r="AV123" s="640"/>
      <c r="AW123" s="640"/>
      <c r="AX123" s="640"/>
      <c r="AY123" s="640"/>
      <c r="AZ123" s="640"/>
      <c r="BA123" s="640"/>
      <c r="BB123" s="640"/>
      <c r="BC123" s="640"/>
      <c r="BD123" s="640"/>
      <c r="BE123" s="640"/>
      <c r="BF123" s="640"/>
      <c r="BG123" s="640"/>
      <c r="BH123" s="640"/>
      <c r="BI123" s="640"/>
      <c r="BJ123" s="640"/>
      <c r="BK123" s="640"/>
      <c r="BL123" s="640"/>
      <c r="BM123" s="640"/>
      <c r="BN123" s="640"/>
      <c r="BO123" s="640"/>
      <c r="BP123" s="640"/>
      <c r="BQ123" s="640"/>
      <c r="BR123" s="640"/>
    </row>
    <row r="124" spans="1:70" s="972" customFormat="1" ht="60">
      <c r="A124" s="1522"/>
      <c r="B124" s="925" t="s">
        <v>2186</v>
      </c>
      <c r="C124" s="950" t="s">
        <v>5</v>
      </c>
      <c r="D124" s="922">
        <v>2026</v>
      </c>
      <c r="E124" s="922">
        <v>2027</v>
      </c>
      <c r="F124" s="922">
        <f t="shared" si="6"/>
        <v>60000</v>
      </c>
      <c r="G124" s="922"/>
      <c r="H124" s="922">
        <v>50000</v>
      </c>
      <c r="I124" s="933">
        <f>H124*(20/100)</f>
        <v>10000</v>
      </c>
      <c r="J124" s="922"/>
      <c r="K124" s="922"/>
      <c r="L124" s="922"/>
      <c r="M124" s="925" t="s">
        <v>2187</v>
      </c>
      <c r="N124" s="925">
        <v>5</v>
      </c>
      <c r="O124" s="1522"/>
      <c r="P124" s="1525"/>
      <c r="Q124" s="640"/>
      <c r="R124" s="640"/>
      <c r="S124" s="640"/>
      <c r="T124" s="640"/>
      <c r="U124" s="640"/>
      <c r="V124" s="640"/>
      <c r="W124" s="640"/>
      <c r="X124" s="640"/>
      <c r="Y124" s="640"/>
      <c r="Z124" s="640"/>
      <c r="AA124" s="640"/>
      <c r="AB124" s="640"/>
      <c r="AC124" s="640"/>
      <c r="AD124" s="640"/>
      <c r="AE124" s="640"/>
      <c r="AF124" s="640"/>
      <c r="AG124" s="640"/>
      <c r="AH124" s="640"/>
      <c r="AI124" s="640"/>
      <c r="AJ124" s="640"/>
      <c r="AK124" s="640"/>
      <c r="AL124" s="640"/>
      <c r="AM124" s="640"/>
      <c r="AN124" s="640"/>
      <c r="AO124" s="640"/>
      <c r="AP124" s="640"/>
      <c r="AQ124" s="640"/>
      <c r="AR124" s="640"/>
      <c r="AS124" s="640"/>
      <c r="AT124" s="640"/>
      <c r="AU124" s="640"/>
      <c r="AV124" s="640"/>
      <c r="AW124" s="640"/>
      <c r="AX124" s="640"/>
      <c r="AY124" s="640"/>
      <c r="AZ124" s="640"/>
      <c r="BA124" s="640"/>
      <c r="BB124" s="640"/>
      <c r="BC124" s="640"/>
      <c r="BD124" s="640"/>
      <c r="BE124" s="640"/>
      <c r="BF124" s="640"/>
      <c r="BG124" s="640"/>
      <c r="BH124" s="640"/>
      <c r="BI124" s="640"/>
      <c r="BJ124" s="640"/>
      <c r="BK124" s="640"/>
      <c r="BL124" s="640"/>
      <c r="BM124" s="640"/>
      <c r="BN124" s="640"/>
      <c r="BO124" s="640"/>
      <c r="BP124" s="640"/>
      <c r="BQ124" s="640"/>
      <c r="BR124" s="640"/>
    </row>
    <row r="125" spans="1:70" s="972" customFormat="1" ht="117" customHeight="1">
      <c r="A125" s="1522"/>
      <c r="B125" s="925" t="s">
        <v>2188</v>
      </c>
      <c r="C125" s="950" t="s">
        <v>2189</v>
      </c>
      <c r="D125" s="922">
        <v>2025</v>
      </c>
      <c r="E125" s="922">
        <v>2026</v>
      </c>
      <c r="F125" s="922">
        <v>6000000</v>
      </c>
      <c r="G125" s="922">
        <v>6000000</v>
      </c>
      <c r="H125" s="922"/>
      <c r="I125" s="933">
        <f>G125*(20/100)</f>
        <v>1200000</v>
      </c>
      <c r="J125" s="922"/>
      <c r="K125" s="922"/>
      <c r="L125" s="922"/>
      <c r="M125" s="925" t="s">
        <v>2190</v>
      </c>
      <c r="N125" s="925" t="s">
        <v>15</v>
      </c>
      <c r="O125" s="1522"/>
      <c r="P125" s="1525"/>
      <c r="Q125" s="640"/>
      <c r="R125" s="640"/>
      <c r="S125" s="640"/>
      <c r="T125" s="640"/>
      <c r="U125" s="640"/>
      <c r="V125" s="640"/>
      <c r="W125" s="640"/>
      <c r="X125" s="640"/>
      <c r="Y125" s="640"/>
      <c r="Z125" s="640"/>
      <c r="AA125" s="640"/>
      <c r="AB125" s="640"/>
      <c r="AC125" s="640"/>
      <c r="AD125" s="640"/>
      <c r="AE125" s="640"/>
      <c r="AF125" s="640"/>
      <c r="AG125" s="640"/>
      <c r="AH125" s="640"/>
      <c r="AI125" s="640"/>
      <c r="AJ125" s="640"/>
      <c r="AK125" s="640"/>
      <c r="AL125" s="640"/>
      <c r="AM125" s="640"/>
      <c r="AN125" s="640"/>
      <c r="AO125" s="640"/>
      <c r="AP125" s="640"/>
      <c r="AQ125" s="640"/>
      <c r="AR125" s="640"/>
      <c r="AS125" s="640"/>
      <c r="AT125" s="640"/>
      <c r="AU125" s="640"/>
      <c r="AV125" s="640"/>
      <c r="AW125" s="640"/>
      <c r="AX125" s="640"/>
      <c r="AY125" s="640"/>
      <c r="AZ125" s="640"/>
      <c r="BA125" s="640"/>
      <c r="BB125" s="640"/>
      <c r="BC125" s="640"/>
      <c r="BD125" s="640"/>
      <c r="BE125" s="640"/>
      <c r="BF125" s="640"/>
      <c r="BG125" s="640"/>
      <c r="BH125" s="640"/>
      <c r="BI125" s="640"/>
      <c r="BJ125" s="640"/>
      <c r="BK125" s="640"/>
      <c r="BL125" s="640"/>
      <c r="BM125" s="640"/>
      <c r="BN125" s="640"/>
      <c r="BO125" s="640"/>
      <c r="BP125" s="640"/>
      <c r="BQ125" s="640"/>
      <c r="BR125" s="640"/>
    </row>
    <row r="126" spans="1:70" s="972" customFormat="1" ht="76.5" customHeight="1">
      <c r="A126" s="1522"/>
      <c r="B126" s="925" t="s">
        <v>2191</v>
      </c>
      <c r="C126" s="950" t="s">
        <v>2192</v>
      </c>
      <c r="D126" s="922">
        <v>2025</v>
      </c>
      <c r="E126" s="922">
        <v>2025</v>
      </c>
      <c r="F126" s="922">
        <f t="shared" si="6"/>
        <v>50000</v>
      </c>
      <c r="G126" s="922">
        <v>50000</v>
      </c>
      <c r="H126" s="922"/>
      <c r="I126" s="922"/>
      <c r="J126" s="922"/>
      <c r="K126" s="922"/>
      <c r="L126" s="922"/>
      <c r="M126" s="925" t="s">
        <v>2193</v>
      </c>
      <c r="N126" s="925" t="s">
        <v>15</v>
      </c>
      <c r="O126" s="1522"/>
      <c r="P126" s="1525"/>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0"/>
      <c r="AL126" s="640"/>
      <c r="AM126" s="640"/>
      <c r="AN126" s="640"/>
      <c r="AO126" s="640"/>
      <c r="AP126" s="640"/>
      <c r="AQ126" s="640"/>
      <c r="AR126" s="640"/>
      <c r="AS126" s="640"/>
      <c r="AT126" s="640"/>
      <c r="AU126" s="640"/>
      <c r="AV126" s="640"/>
      <c r="AW126" s="640"/>
      <c r="AX126" s="640"/>
      <c r="AY126" s="640"/>
      <c r="AZ126" s="640"/>
      <c r="BA126" s="640"/>
      <c r="BB126" s="640"/>
      <c r="BC126" s="640"/>
      <c r="BD126" s="640"/>
      <c r="BE126" s="640"/>
      <c r="BF126" s="640"/>
      <c r="BG126" s="640"/>
      <c r="BH126" s="640"/>
      <c r="BI126" s="640"/>
      <c r="BJ126" s="640"/>
      <c r="BK126" s="640"/>
      <c r="BL126" s="640"/>
      <c r="BM126" s="640"/>
      <c r="BN126" s="640"/>
      <c r="BO126" s="640"/>
      <c r="BP126" s="640"/>
      <c r="BQ126" s="640"/>
      <c r="BR126" s="640"/>
    </row>
    <row r="127" spans="1:70" s="972" customFormat="1" ht="60">
      <c r="A127" s="1522"/>
      <c r="B127" s="925" t="s">
        <v>2194</v>
      </c>
      <c r="C127" s="950" t="s">
        <v>2195</v>
      </c>
      <c r="D127" s="922">
        <v>2025</v>
      </c>
      <c r="E127" s="922">
        <v>2027</v>
      </c>
      <c r="F127" s="922">
        <f t="shared" si="6"/>
        <v>50000</v>
      </c>
      <c r="G127" s="922"/>
      <c r="H127" s="922"/>
      <c r="I127" s="922"/>
      <c r="J127" s="922"/>
      <c r="K127" s="922">
        <v>50000</v>
      </c>
      <c r="L127" s="922"/>
      <c r="M127" s="925" t="s">
        <v>2196</v>
      </c>
      <c r="N127" s="925">
        <v>5</v>
      </c>
      <c r="O127" s="1522"/>
      <c r="P127" s="1525"/>
      <c r="Q127" s="640"/>
      <c r="R127" s="640"/>
      <c r="S127" s="640"/>
      <c r="T127" s="640"/>
      <c r="U127" s="640"/>
      <c r="V127" s="640"/>
      <c r="W127" s="640"/>
      <c r="X127" s="640"/>
      <c r="Y127" s="640"/>
      <c r="Z127" s="640"/>
      <c r="AA127" s="640"/>
      <c r="AB127" s="640"/>
      <c r="AC127" s="640"/>
      <c r="AD127" s="640"/>
      <c r="AE127" s="640"/>
      <c r="AF127" s="640"/>
      <c r="AG127" s="640"/>
      <c r="AH127" s="640"/>
      <c r="AI127" s="640"/>
      <c r="AJ127" s="640"/>
      <c r="AK127" s="640"/>
      <c r="AL127" s="640"/>
      <c r="AM127" s="640"/>
      <c r="AN127" s="640"/>
      <c r="AO127" s="640"/>
      <c r="AP127" s="640"/>
      <c r="AQ127" s="640"/>
      <c r="AR127" s="640"/>
      <c r="AS127" s="640"/>
      <c r="AT127" s="640"/>
      <c r="AU127" s="640"/>
      <c r="AV127" s="640"/>
      <c r="AW127" s="640"/>
      <c r="AX127" s="640"/>
      <c r="AY127" s="640"/>
      <c r="AZ127" s="640"/>
      <c r="BA127" s="640"/>
      <c r="BB127" s="640"/>
      <c r="BC127" s="640"/>
      <c r="BD127" s="640"/>
      <c r="BE127" s="640"/>
      <c r="BF127" s="640"/>
      <c r="BG127" s="640"/>
      <c r="BH127" s="640"/>
      <c r="BI127" s="640"/>
      <c r="BJ127" s="640"/>
      <c r="BK127" s="640"/>
      <c r="BL127" s="640"/>
      <c r="BM127" s="640"/>
      <c r="BN127" s="640"/>
      <c r="BO127" s="640"/>
      <c r="BP127" s="640"/>
      <c r="BQ127" s="640"/>
      <c r="BR127" s="640"/>
    </row>
    <row r="128" spans="1:70" s="972" customFormat="1" ht="45">
      <c r="A128" s="1522"/>
      <c r="B128" s="925" t="s">
        <v>2197</v>
      </c>
      <c r="C128" s="950" t="s">
        <v>2192</v>
      </c>
      <c r="D128" s="922">
        <v>2025</v>
      </c>
      <c r="E128" s="922">
        <v>2027</v>
      </c>
      <c r="F128" s="922">
        <f t="shared" si="6"/>
        <v>200000</v>
      </c>
      <c r="G128" s="922"/>
      <c r="H128" s="922">
        <v>100000</v>
      </c>
      <c r="I128" s="922"/>
      <c r="J128" s="922"/>
      <c r="K128" s="922"/>
      <c r="L128" s="922">
        <v>100000</v>
      </c>
      <c r="M128" s="925" t="s">
        <v>2198</v>
      </c>
      <c r="N128" s="925" t="s">
        <v>2199</v>
      </c>
      <c r="O128" s="1522"/>
      <c r="P128" s="1525"/>
      <c r="Q128" s="640"/>
      <c r="R128" s="640"/>
      <c r="S128" s="640"/>
      <c r="T128" s="640"/>
      <c r="U128" s="640"/>
      <c r="V128" s="640"/>
      <c r="W128" s="640"/>
      <c r="X128" s="640"/>
      <c r="Y128" s="640"/>
      <c r="Z128" s="640"/>
      <c r="AA128" s="640"/>
      <c r="AB128" s="640"/>
      <c r="AC128" s="640"/>
      <c r="AD128" s="640"/>
      <c r="AE128" s="640"/>
      <c r="AF128" s="640"/>
      <c r="AG128" s="640"/>
      <c r="AH128" s="640"/>
      <c r="AI128" s="640"/>
      <c r="AJ128" s="640"/>
      <c r="AK128" s="640"/>
      <c r="AL128" s="640"/>
      <c r="AM128" s="640"/>
      <c r="AN128" s="640"/>
      <c r="AO128" s="640"/>
      <c r="AP128" s="640"/>
      <c r="AQ128" s="640"/>
      <c r="AR128" s="640"/>
      <c r="AS128" s="640"/>
      <c r="AT128" s="640"/>
      <c r="AU128" s="640"/>
      <c r="AV128" s="640"/>
      <c r="AW128" s="640"/>
      <c r="AX128" s="640"/>
      <c r="AY128" s="640"/>
      <c r="AZ128" s="640"/>
      <c r="BA128" s="640"/>
      <c r="BB128" s="640"/>
      <c r="BC128" s="640"/>
      <c r="BD128" s="640"/>
      <c r="BE128" s="640"/>
      <c r="BF128" s="640"/>
      <c r="BG128" s="640"/>
      <c r="BH128" s="640"/>
      <c r="BI128" s="640"/>
      <c r="BJ128" s="640"/>
      <c r="BK128" s="640"/>
      <c r="BL128" s="640"/>
      <c r="BM128" s="640"/>
      <c r="BN128" s="640"/>
      <c r="BO128" s="640"/>
      <c r="BP128" s="640"/>
      <c r="BQ128" s="640"/>
      <c r="BR128" s="640"/>
    </row>
    <row r="129" spans="1:70" s="972" customFormat="1" ht="136.5" customHeight="1">
      <c r="A129" s="1522" t="s">
        <v>2200</v>
      </c>
      <c r="B129" s="925" t="s">
        <v>2201</v>
      </c>
      <c r="C129" s="950" t="s">
        <v>2202</v>
      </c>
      <c r="D129" s="922">
        <v>2025</v>
      </c>
      <c r="E129" s="922">
        <v>2025</v>
      </c>
      <c r="F129" s="922">
        <f t="shared" si="6"/>
        <v>10000</v>
      </c>
      <c r="G129" s="922"/>
      <c r="H129" s="922"/>
      <c r="I129" s="922"/>
      <c r="J129" s="922"/>
      <c r="K129" s="922"/>
      <c r="L129" s="922">
        <v>10000</v>
      </c>
      <c r="M129" s="925" t="s">
        <v>2203</v>
      </c>
      <c r="N129" s="925" t="s">
        <v>15</v>
      </c>
      <c r="O129" s="1523" t="s">
        <v>2204</v>
      </c>
      <c r="P129" s="1525" t="s">
        <v>1828</v>
      </c>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640"/>
      <c r="AL129" s="640"/>
      <c r="AM129" s="640"/>
      <c r="AN129" s="640"/>
      <c r="AO129" s="640"/>
      <c r="AP129" s="640"/>
      <c r="AQ129" s="640"/>
      <c r="AR129" s="640"/>
      <c r="AS129" s="640"/>
      <c r="AT129" s="640"/>
      <c r="AU129" s="640"/>
      <c r="AV129" s="640"/>
      <c r="AW129" s="640"/>
      <c r="AX129" s="640"/>
      <c r="AY129" s="640"/>
      <c r="AZ129" s="640"/>
      <c r="BA129" s="640"/>
      <c r="BB129" s="640"/>
      <c r="BC129" s="640"/>
      <c r="BD129" s="640"/>
      <c r="BE129" s="640"/>
      <c r="BF129" s="640"/>
      <c r="BG129" s="640"/>
      <c r="BH129" s="640"/>
      <c r="BI129" s="640"/>
      <c r="BJ129" s="640"/>
      <c r="BK129" s="640"/>
      <c r="BL129" s="640"/>
      <c r="BM129" s="640"/>
      <c r="BN129" s="640"/>
      <c r="BO129" s="640"/>
      <c r="BP129" s="640"/>
      <c r="BQ129" s="640"/>
      <c r="BR129" s="640"/>
    </row>
    <row r="130" spans="1:70" s="972" customFormat="1" ht="60">
      <c r="A130" s="1522"/>
      <c r="B130" s="925" t="s">
        <v>2205</v>
      </c>
      <c r="C130" s="950" t="s">
        <v>2202</v>
      </c>
      <c r="D130" s="922">
        <v>2025</v>
      </c>
      <c r="E130" s="922">
        <v>2025</v>
      </c>
      <c r="F130" s="922">
        <f t="shared" si="6"/>
        <v>0</v>
      </c>
      <c r="G130" s="922" t="s">
        <v>711</v>
      </c>
      <c r="H130" s="922"/>
      <c r="I130" s="922"/>
      <c r="J130" s="922"/>
      <c r="K130" s="922"/>
      <c r="L130" s="922"/>
      <c r="M130" s="925" t="s">
        <v>2206</v>
      </c>
      <c r="N130" s="925" t="s">
        <v>15</v>
      </c>
      <c r="O130" s="1524"/>
      <c r="P130" s="1525"/>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0"/>
      <c r="AL130" s="640"/>
      <c r="AM130" s="640"/>
      <c r="AN130" s="640"/>
      <c r="AO130" s="640"/>
      <c r="AP130" s="640"/>
      <c r="AQ130" s="640"/>
      <c r="AR130" s="640"/>
      <c r="AS130" s="640"/>
      <c r="AT130" s="640"/>
      <c r="AU130" s="640"/>
      <c r="AV130" s="640"/>
      <c r="AW130" s="640"/>
      <c r="AX130" s="640"/>
      <c r="AY130" s="640"/>
      <c r="AZ130" s="640"/>
      <c r="BA130" s="640"/>
      <c r="BB130" s="640"/>
      <c r="BC130" s="640"/>
      <c r="BD130" s="640"/>
      <c r="BE130" s="640"/>
      <c r="BF130" s="640"/>
      <c r="BG130" s="640"/>
      <c r="BH130" s="640"/>
      <c r="BI130" s="640"/>
      <c r="BJ130" s="640"/>
      <c r="BK130" s="640"/>
      <c r="BL130" s="640"/>
      <c r="BM130" s="640"/>
      <c r="BN130" s="640"/>
      <c r="BO130" s="640"/>
      <c r="BP130" s="640"/>
      <c r="BQ130" s="640"/>
      <c r="BR130" s="640"/>
    </row>
    <row r="131" spans="1:70" s="972" customFormat="1" ht="138" customHeight="1">
      <c r="A131" s="1522"/>
      <c r="B131" s="925" t="s">
        <v>2207</v>
      </c>
      <c r="C131" s="950" t="s">
        <v>2208</v>
      </c>
      <c r="D131" s="922">
        <v>2025</v>
      </c>
      <c r="E131" s="922">
        <v>2026</v>
      </c>
      <c r="F131" s="922">
        <f t="shared" si="6"/>
        <v>0</v>
      </c>
      <c r="G131" s="922"/>
      <c r="H131" s="922"/>
      <c r="I131" s="922"/>
      <c r="J131" s="922"/>
      <c r="K131" s="922"/>
      <c r="L131" s="922"/>
      <c r="M131" s="925" t="s">
        <v>2209</v>
      </c>
      <c r="N131" s="925" t="s">
        <v>15</v>
      </c>
      <c r="O131" s="1524"/>
      <c r="P131" s="1525"/>
      <c r="Q131" s="640"/>
      <c r="R131" s="640"/>
      <c r="S131" s="640"/>
      <c r="T131" s="640"/>
      <c r="U131" s="640"/>
      <c r="V131" s="640"/>
      <c r="W131" s="640"/>
      <c r="X131" s="640"/>
      <c r="Y131" s="640"/>
      <c r="Z131" s="640"/>
      <c r="AA131" s="640"/>
      <c r="AB131" s="640"/>
      <c r="AC131" s="640"/>
      <c r="AD131" s="640"/>
      <c r="AE131" s="640"/>
      <c r="AF131" s="640"/>
      <c r="AG131" s="640"/>
      <c r="AH131" s="640"/>
      <c r="AI131" s="640"/>
      <c r="AJ131" s="640"/>
      <c r="AK131" s="640"/>
      <c r="AL131" s="640"/>
      <c r="AM131" s="640"/>
      <c r="AN131" s="640"/>
      <c r="AO131" s="640"/>
      <c r="AP131" s="640"/>
      <c r="AQ131" s="640"/>
      <c r="AR131" s="640"/>
      <c r="AS131" s="640"/>
      <c r="AT131" s="640"/>
      <c r="AU131" s="640"/>
      <c r="AV131" s="640"/>
      <c r="AW131" s="640"/>
      <c r="AX131" s="640"/>
      <c r="AY131" s="640"/>
      <c r="AZ131" s="640"/>
      <c r="BA131" s="640"/>
      <c r="BB131" s="640"/>
      <c r="BC131" s="640"/>
      <c r="BD131" s="640"/>
      <c r="BE131" s="640"/>
      <c r="BF131" s="640"/>
      <c r="BG131" s="640"/>
      <c r="BH131" s="640"/>
      <c r="BI131" s="640"/>
      <c r="BJ131" s="640"/>
      <c r="BK131" s="640"/>
      <c r="BL131" s="640"/>
      <c r="BM131" s="640"/>
      <c r="BN131" s="640"/>
      <c r="BO131" s="640"/>
      <c r="BP131" s="640"/>
      <c r="BQ131" s="640"/>
      <c r="BR131" s="640"/>
    </row>
    <row r="132" spans="1:70" s="972" customFormat="1" ht="90">
      <c r="A132" s="1522"/>
      <c r="B132" s="925" t="s">
        <v>2210</v>
      </c>
      <c r="C132" s="950" t="s">
        <v>2211</v>
      </c>
      <c r="D132" s="922">
        <v>2025</v>
      </c>
      <c r="E132" s="922">
        <v>2025</v>
      </c>
      <c r="F132" s="922">
        <f t="shared" si="6"/>
        <v>0</v>
      </c>
      <c r="G132" s="922"/>
      <c r="H132" s="922" t="s">
        <v>711</v>
      </c>
      <c r="I132" s="922"/>
      <c r="J132" s="922"/>
      <c r="K132" s="922"/>
      <c r="L132" s="922"/>
      <c r="M132" s="925" t="s">
        <v>2212</v>
      </c>
      <c r="N132" s="925" t="s">
        <v>15</v>
      </c>
      <c r="O132" s="1524"/>
      <c r="P132" s="1525"/>
      <c r="Q132" s="640"/>
      <c r="R132" s="640"/>
      <c r="S132" s="640"/>
      <c r="T132" s="640"/>
      <c r="U132" s="640"/>
      <c r="V132" s="640"/>
      <c r="W132" s="640"/>
      <c r="X132" s="640"/>
      <c r="Y132" s="640"/>
      <c r="Z132" s="640"/>
      <c r="AA132" s="640"/>
      <c r="AB132" s="640"/>
      <c r="AC132" s="640"/>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0"/>
      <c r="AY132" s="640"/>
      <c r="AZ132" s="640"/>
      <c r="BA132" s="640"/>
      <c r="BB132" s="640"/>
      <c r="BC132" s="640"/>
      <c r="BD132" s="640"/>
      <c r="BE132" s="640"/>
      <c r="BF132" s="640"/>
      <c r="BG132" s="640"/>
      <c r="BH132" s="640"/>
      <c r="BI132" s="640"/>
      <c r="BJ132" s="640"/>
      <c r="BK132" s="640"/>
      <c r="BL132" s="640"/>
      <c r="BM132" s="640"/>
      <c r="BN132" s="640"/>
      <c r="BO132" s="640"/>
      <c r="BP132" s="640"/>
      <c r="BQ132" s="640"/>
      <c r="BR132" s="640"/>
    </row>
    <row r="133" spans="1:70" s="918" customFormat="1">
      <c r="A133" s="963" t="s">
        <v>2213</v>
      </c>
      <c r="B133" s="964"/>
      <c r="C133" s="965"/>
      <c r="D133" s="963"/>
      <c r="E133" s="963"/>
      <c r="F133" s="966">
        <f>SUM(F97:F132)</f>
        <v>208241300</v>
      </c>
      <c r="G133" s="966">
        <f t="shared" ref="G133:L133" si="7">SUM(G97:G132)</f>
        <v>116100000</v>
      </c>
      <c r="H133" s="966">
        <f t="shared" si="7"/>
        <v>3906500</v>
      </c>
      <c r="I133" s="966">
        <f>SUM(I97:I132)</f>
        <v>1951300</v>
      </c>
      <c r="J133" s="966">
        <f t="shared" si="7"/>
        <v>20230000</v>
      </c>
      <c r="K133" s="966">
        <f t="shared" si="7"/>
        <v>66060000</v>
      </c>
      <c r="L133" s="966">
        <f t="shared" si="7"/>
        <v>1193500</v>
      </c>
      <c r="M133" s="963"/>
      <c r="N133" s="963"/>
      <c r="O133" s="963"/>
      <c r="P133" s="967"/>
    </row>
    <row r="134" spans="1:70" s="918" customFormat="1">
      <c r="A134" s="963" t="s">
        <v>404</v>
      </c>
      <c r="B134" s="964"/>
      <c r="C134" s="965"/>
      <c r="D134" s="963"/>
      <c r="E134" s="963"/>
      <c r="F134" s="966">
        <f t="shared" ref="F134:L134" si="8">SUM(F133+F95+F66+F42+F17)</f>
        <v>361334300</v>
      </c>
      <c r="G134" s="966">
        <f t="shared" si="8"/>
        <v>116420000</v>
      </c>
      <c r="H134" s="966">
        <f t="shared" si="8"/>
        <v>38551500</v>
      </c>
      <c r="I134" s="966">
        <f>I133+I95+I66+I42+I17</f>
        <v>7394300</v>
      </c>
      <c r="J134" s="966">
        <f t="shared" si="8"/>
        <v>84930000</v>
      </c>
      <c r="K134" s="966">
        <f t="shared" si="8"/>
        <v>86495000</v>
      </c>
      <c r="L134" s="966">
        <f t="shared" si="8"/>
        <v>33548500</v>
      </c>
      <c r="M134" s="963"/>
      <c r="N134" s="963"/>
      <c r="O134" s="963"/>
      <c r="P134" s="967"/>
    </row>
    <row r="136" spans="1:70" ht="67.900000000000006" customHeight="1">
      <c r="A136" s="1154" t="s">
        <v>908</v>
      </c>
      <c r="B136" s="1155"/>
      <c r="C136" s="1155"/>
      <c r="D136" s="1155"/>
      <c r="E136" s="1155"/>
      <c r="F136" s="1155"/>
      <c r="G136" s="1155"/>
      <c r="H136" s="1155"/>
      <c r="I136" s="1155"/>
      <c r="J136" s="1155"/>
      <c r="K136" s="1155"/>
      <c r="L136" s="1155"/>
    </row>
    <row r="137" spans="1:70" ht="15.75">
      <c r="A137" s="1526" t="s">
        <v>2214</v>
      </c>
      <c r="B137" s="1145"/>
      <c r="C137" s="1145"/>
      <c r="D137" s="1145"/>
      <c r="E137" s="1145"/>
      <c r="F137" s="1145"/>
      <c r="G137" s="1145"/>
      <c r="H137" s="1145"/>
      <c r="I137" s="1145"/>
      <c r="J137" s="1145"/>
      <c r="K137" s="1145"/>
      <c r="L137" s="1145"/>
      <c r="M137" s="1145"/>
    </row>
  </sheetData>
  <mergeCells count="74">
    <mergeCell ref="A1:P2"/>
    <mergeCell ref="A3:A4"/>
    <mergeCell ref="B3:B4"/>
    <mergeCell ref="C3:C4"/>
    <mergeCell ref="D3:D4"/>
    <mergeCell ref="E3:E4"/>
    <mergeCell ref="F3:F4"/>
    <mergeCell ref="G3:L3"/>
    <mergeCell ref="M3:M4"/>
    <mergeCell ref="N3:N4"/>
    <mergeCell ref="O3:O4"/>
    <mergeCell ref="P3:P4"/>
    <mergeCell ref="A5:Q5"/>
    <mergeCell ref="A6:Q6"/>
    <mergeCell ref="A7:A16"/>
    <mergeCell ref="O7:O16"/>
    <mergeCell ref="P7:P16"/>
    <mergeCell ref="A18:Q18"/>
    <mergeCell ref="A19:A26"/>
    <mergeCell ref="O19:O25"/>
    <mergeCell ref="P19:P25"/>
    <mergeCell ref="A27:A39"/>
    <mergeCell ref="O27:O39"/>
    <mergeCell ref="P27:P39"/>
    <mergeCell ref="A40:A41"/>
    <mergeCell ref="O40:O41"/>
    <mergeCell ref="P40:P41"/>
    <mergeCell ref="A43:Q43"/>
    <mergeCell ref="A44:A45"/>
    <mergeCell ref="O44:O45"/>
    <mergeCell ref="P44:P45"/>
    <mergeCell ref="A46:A47"/>
    <mergeCell ref="O46:O47"/>
    <mergeCell ref="P46:P47"/>
    <mergeCell ref="A48:A49"/>
    <mergeCell ref="O48:O49"/>
    <mergeCell ref="P48:P49"/>
    <mergeCell ref="A50:A51"/>
    <mergeCell ref="O50:O51"/>
    <mergeCell ref="P50:P51"/>
    <mergeCell ref="A52:A53"/>
    <mergeCell ref="O52:O53"/>
    <mergeCell ref="P52:P53"/>
    <mergeCell ref="A54:A65"/>
    <mergeCell ref="O54:O65"/>
    <mergeCell ref="P54:P65"/>
    <mergeCell ref="A67:Q67"/>
    <mergeCell ref="A68:A78"/>
    <mergeCell ref="O68:O78"/>
    <mergeCell ref="P68:P78"/>
    <mergeCell ref="A79:A86"/>
    <mergeCell ref="O79:O86"/>
    <mergeCell ref="P79:P86"/>
    <mergeCell ref="A87:A94"/>
    <mergeCell ref="O87:O94"/>
    <mergeCell ref="P87:P94"/>
    <mergeCell ref="A96:Q96"/>
    <mergeCell ref="A97:A99"/>
    <mergeCell ref="O97:O99"/>
    <mergeCell ref="P97:P99"/>
    <mergeCell ref="A100:A104"/>
    <mergeCell ref="O100:O104"/>
    <mergeCell ref="P100:P104"/>
    <mergeCell ref="A105:A120"/>
    <mergeCell ref="O105:O120"/>
    <mergeCell ref="P105:P120"/>
    <mergeCell ref="A121:A128"/>
    <mergeCell ref="O121:O128"/>
    <mergeCell ref="P121:P128"/>
    <mergeCell ref="A129:A132"/>
    <mergeCell ref="O129:O132"/>
    <mergeCell ref="P129:P132"/>
    <mergeCell ref="A136:L136"/>
    <mergeCell ref="A137:M137"/>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9"/>
  <sheetViews>
    <sheetView zoomScaleNormal="100" workbookViewId="0">
      <selection activeCell="D25" sqref="D25"/>
    </sheetView>
  </sheetViews>
  <sheetFormatPr defaultColWidth="9" defaultRowHeight="15"/>
  <cols>
    <col min="1" max="1" width="68" style="205" customWidth="1"/>
    <col min="2" max="2" width="51" style="205" customWidth="1"/>
    <col min="3" max="3" width="56" style="205" customWidth="1"/>
    <col min="4" max="4" width="31.85546875" style="205" customWidth="1"/>
    <col min="5" max="5" width="18.85546875" style="205" customWidth="1"/>
    <col min="6" max="6" width="14.140625" style="205" customWidth="1"/>
    <col min="7" max="16384" width="9" style="205"/>
  </cols>
  <sheetData>
    <row r="1" spans="1:6" s="974" customFormat="1">
      <c r="A1" s="1557" t="s">
        <v>2215</v>
      </c>
      <c r="B1" s="1557" t="s">
        <v>2216</v>
      </c>
      <c r="C1" s="1552" t="s">
        <v>82</v>
      </c>
      <c r="D1" s="1557" t="s">
        <v>2217</v>
      </c>
      <c r="E1" s="1552" t="s">
        <v>408</v>
      </c>
      <c r="F1" s="1554" t="s">
        <v>89</v>
      </c>
    </row>
    <row r="2" spans="1:6" s="974" customFormat="1" ht="34.5" customHeight="1">
      <c r="A2" s="1558"/>
      <c r="B2" s="1558"/>
      <c r="C2" s="1553"/>
      <c r="D2" s="1558"/>
      <c r="E2" s="1553"/>
      <c r="F2" s="1555"/>
    </row>
    <row r="3" spans="1:6">
      <c r="A3" s="975" t="s">
        <v>2218</v>
      </c>
      <c r="B3" s="975"/>
      <c r="C3" s="975"/>
      <c r="D3" s="975"/>
      <c r="E3" s="976"/>
      <c r="F3" s="977"/>
    </row>
    <row r="4" spans="1:6" ht="31.5">
      <c r="A4" s="71" t="s">
        <v>2219</v>
      </c>
      <c r="B4" s="464" t="s">
        <v>2220</v>
      </c>
      <c r="C4" s="1556" t="s">
        <v>2221</v>
      </c>
      <c r="D4" s="979" t="s">
        <v>2222</v>
      </c>
      <c r="E4" s="980">
        <v>90000</v>
      </c>
      <c r="F4" s="383">
        <f>E4*(20/100)</f>
        <v>18000</v>
      </c>
    </row>
    <row r="5" spans="1:6" ht="15.75">
      <c r="A5" s="981" t="s">
        <v>2223</v>
      </c>
      <c r="B5" s="464" t="s">
        <v>2224</v>
      </c>
      <c r="C5" s="1556"/>
      <c r="D5" s="979" t="s">
        <v>2222</v>
      </c>
      <c r="E5" s="980">
        <v>70000</v>
      </c>
      <c r="F5" s="383">
        <f>E5*(20/100)</f>
        <v>14000</v>
      </c>
    </row>
    <row r="6" spans="1:6" ht="63">
      <c r="A6" s="71" t="s">
        <v>2225</v>
      </c>
      <c r="B6" s="464" t="s">
        <v>2226</v>
      </c>
      <c r="C6" s="1556"/>
      <c r="D6" s="979" t="s">
        <v>2222</v>
      </c>
      <c r="E6" s="980">
        <v>100000</v>
      </c>
      <c r="F6" s="383">
        <f>E6*(20/100)</f>
        <v>20000</v>
      </c>
    </row>
    <row r="7" spans="1:6" ht="45.75" thickBot="1">
      <c r="A7" s="71" t="s">
        <v>2227</v>
      </c>
      <c r="B7" s="982" t="s">
        <v>2228</v>
      </c>
      <c r="C7" s="983" t="s">
        <v>2229</v>
      </c>
      <c r="D7" s="383" t="s">
        <v>2222</v>
      </c>
      <c r="E7" s="980">
        <v>90000</v>
      </c>
      <c r="F7" s="383">
        <f>E7*(20/100)</f>
        <v>18000</v>
      </c>
    </row>
    <row r="8" spans="1:6" ht="45.75" thickBot="1">
      <c r="A8" s="71" t="s">
        <v>2230</v>
      </c>
      <c r="B8" s="982" t="s">
        <v>2231</v>
      </c>
      <c r="C8" s="982" t="s">
        <v>2232</v>
      </c>
      <c r="D8" s="984" t="s">
        <v>2233</v>
      </c>
      <c r="E8" s="985">
        <v>70000</v>
      </c>
      <c r="F8" s="383">
        <f>E8*(20/100)</f>
        <v>14000</v>
      </c>
    </row>
    <row r="9" spans="1:6" ht="49.5" customHeight="1" thickBot="1">
      <c r="A9" s="982" t="s">
        <v>2234</v>
      </c>
      <c r="B9" s="986" t="s">
        <v>2235</v>
      </c>
      <c r="C9" s="987" t="s">
        <v>2236</v>
      </c>
      <c r="D9" s="987" t="s">
        <v>2435</v>
      </c>
      <c r="E9" s="985">
        <v>40000</v>
      </c>
      <c r="F9" s="383"/>
    </row>
    <row r="10" spans="1:6" ht="30">
      <c r="A10" s="986" t="s">
        <v>2237</v>
      </c>
      <c r="B10" s="986" t="s">
        <v>2238</v>
      </c>
      <c r="C10" s="987" t="s">
        <v>2236</v>
      </c>
      <c r="D10" s="987" t="s">
        <v>2435</v>
      </c>
      <c r="E10" s="988">
        <v>70000</v>
      </c>
      <c r="F10" s="383"/>
    </row>
    <row r="11" spans="1:6" ht="30">
      <c r="A11" s="986" t="s">
        <v>2239</v>
      </c>
      <c r="B11" s="986" t="s">
        <v>2240</v>
      </c>
      <c r="C11" s="987" t="s">
        <v>2236</v>
      </c>
      <c r="D11" s="987" t="s">
        <v>2435</v>
      </c>
      <c r="E11" s="988">
        <v>0</v>
      </c>
      <c r="F11" s="383"/>
    </row>
    <row r="12" spans="1:6" ht="30">
      <c r="A12" s="986" t="s">
        <v>2241</v>
      </c>
      <c r="B12" s="986" t="s">
        <v>2240</v>
      </c>
      <c r="C12" s="987" t="s">
        <v>2236</v>
      </c>
      <c r="D12" s="987" t="s">
        <v>2435</v>
      </c>
      <c r="E12" s="988">
        <v>0</v>
      </c>
      <c r="F12" s="383"/>
    </row>
    <row r="13" spans="1:6">
      <c r="A13" s="975" t="s">
        <v>2242</v>
      </c>
      <c r="B13" s="975"/>
      <c r="C13" s="975"/>
      <c r="D13" s="975"/>
      <c r="E13" s="976"/>
      <c r="F13" s="383"/>
    </row>
    <row r="14" spans="1:6" ht="47.25">
      <c r="A14" s="71" t="s">
        <v>2243</v>
      </c>
      <c r="B14" s="12" t="s">
        <v>2244</v>
      </c>
      <c r="C14" s="986" t="s">
        <v>2232</v>
      </c>
      <c r="D14" s="989" t="s">
        <v>2245</v>
      </c>
      <c r="E14" s="980">
        <v>150000</v>
      </c>
      <c r="F14" s="383">
        <f>E14*(20/100)</f>
        <v>30000</v>
      </c>
    </row>
    <row r="15" spans="1:6" ht="45.75" thickBot="1">
      <c r="A15" s="990" t="s">
        <v>2246</v>
      </c>
      <c r="B15" s="982" t="s">
        <v>2247</v>
      </c>
      <c r="C15" s="982" t="s">
        <v>2248</v>
      </c>
      <c r="D15" s="984" t="s">
        <v>2233</v>
      </c>
      <c r="E15" s="980">
        <v>70000</v>
      </c>
      <c r="F15" s="383"/>
    </row>
    <row r="16" spans="1:6" ht="105.75" thickBot="1">
      <c r="A16" s="990" t="s">
        <v>2249</v>
      </c>
      <c r="B16" s="982" t="s">
        <v>2250</v>
      </c>
      <c r="C16" s="982" t="s">
        <v>2251</v>
      </c>
      <c r="D16" s="984" t="s">
        <v>2252</v>
      </c>
      <c r="E16" s="980">
        <v>90000</v>
      </c>
      <c r="F16" s="383">
        <f>E16*(20/100)</f>
        <v>18000</v>
      </c>
    </row>
    <row r="17" spans="1:6" ht="45">
      <c r="A17" s="986" t="s">
        <v>2253</v>
      </c>
      <c r="B17" s="986" t="s">
        <v>2254</v>
      </c>
      <c r="C17" s="987" t="s">
        <v>2236</v>
      </c>
      <c r="D17" s="987" t="s">
        <v>2435</v>
      </c>
      <c r="E17" s="988">
        <v>40000</v>
      </c>
      <c r="F17" s="383"/>
    </row>
    <row r="18" spans="1:6" ht="30">
      <c r="A18" s="986" t="s">
        <v>2255</v>
      </c>
      <c r="B18" s="986" t="s">
        <v>2238</v>
      </c>
      <c r="C18" s="987" t="s">
        <v>2236</v>
      </c>
      <c r="D18" s="987" t="s">
        <v>2435</v>
      </c>
      <c r="E18" s="988">
        <v>70000</v>
      </c>
      <c r="F18" s="383"/>
    </row>
    <row r="19" spans="1:6" ht="30">
      <c r="A19" s="986" t="s">
        <v>2239</v>
      </c>
      <c r="B19" s="986" t="s">
        <v>2256</v>
      </c>
      <c r="C19" s="987" t="s">
        <v>2236</v>
      </c>
      <c r="D19" s="987" t="s">
        <v>2435</v>
      </c>
      <c r="E19" s="988">
        <v>0</v>
      </c>
      <c r="F19" s="383"/>
    </row>
    <row r="20" spans="1:6">
      <c r="A20" s="975" t="s">
        <v>2257</v>
      </c>
      <c r="B20" s="975"/>
      <c r="C20" s="975"/>
      <c r="D20" s="975"/>
      <c r="E20" s="976"/>
      <c r="F20" s="383"/>
    </row>
    <row r="21" spans="1:6" ht="48" thickBot="1">
      <c r="A21" s="71" t="s">
        <v>2258</v>
      </c>
      <c r="B21" s="12" t="s">
        <v>2259</v>
      </c>
      <c r="C21" s="986" t="s">
        <v>2248</v>
      </c>
      <c r="D21" s="984" t="s">
        <v>2252</v>
      </c>
      <c r="E21" s="980">
        <v>40000</v>
      </c>
      <c r="F21" s="383">
        <f>E21*(20/100)</f>
        <v>8000</v>
      </c>
    </row>
    <row r="22" spans="1:6" ht="60.75" thickBot="1">
      <c r="A22" s="991" t="s">
        <v>2260</v>
      </c>
      <c r="B22" s="982" t="s">
        <v>2261</v>
      </c>
      <c r="C22" s="982" t="s">
        <v>2248</v>
      </c>
      <c r="D22" s="984" t="s">
        <v>2252</v>
      </c>
      <c r="E22" s="985">
        <v>90000</v>
      </c>
      <c r="F22" s="383">
        <f>E22*(20/100)</f>
        <v>18000</v>
      </c>
    </row>
    <row r="23" spans="1:6" ht="32.25" thickBot="1">
      <c r="A23" s="71" t="s">
        <v>2262</v>
      </c>
      <c r="B23" s="12" t="s">
        <v>2263</v>
      </c>
      <c r="C23" s="986" t="s">
        <v>2264</v>
      </c>
      <c r="D23" s="984" t="s">
        <v>2252</v>
      </c>
      <c r="E23" s="980">
        <v>70000</v>
      </c>
      <c r="F23" s="383"/>
    </row>
    <row r="24" spans="1:6" ht="45">
      <c r="A24" s="986" t="s">
        <v>2265</v>
      </c>
      <c r="B24" s="986" t="s">
        <v>2254</v>
      </c>
      <c r="C24" s="987" t="s">
        <v>2236</v>
      </c>
      <c r="D24" s="987" t="s">
        <v>2435</v>
      </c>
      <c r="E24" s="988">
        <v>40000</v>
      </c>
      <c r="F24" s="383"/>
    </row>
    <row r="25" spans="1:6" ht="30">
      <c r="A25" s="986" t="s">
        <v>2266</v>
      </c>
      <c r="B25" s="986" t="s">
        <v>2267</v>
      </c>
      <c r="C25" s="987" t="s">
        <v>2236</v>
      </c>
      <c r="D25" s="987" t="s">
        <v>2435</v>
      </c>
      <c r="E25" s="988">
        <v>70000</v>
      </c>
      <c r="F25" s="383"/>
    </row>
    <row r="26" spans="1:6" ht="30">
      <c r="A26" s="986" t="s">
        <v>2268</v>
      </c>
      <c r="B26" s="986" t="s">
        <v>2240</v>
      </c>
      <c r="C26" s="987" t="s">
        <v>2236</v>
      </c>
      <c r="D26" s="987" t="s">
        <v>2435</v>
      </c>
      <c r="E26" s="988">
        <v>0</v>
      </c>
      <c r="F26" s="383"/>
    </row>
    <row r="27" spans="1:6" ht="75">
      <c r="A27" s="986" t="s">
        <v>2269</v>
      </c>
      <c r="B27" s="986" t="s">
        <v>2240</v>
      </c>
      <c r="C27" s="987" t="s">
        <v>2236</v>
      </c>
      <c r="D27" s="987" t="s">
        <v>2435</v>
      </c>
      <c r="E27" s="988">
        <v>50000</v>
      </c>
      <c r="F27" s="383"/>
    </row>
    <row r="28" spans="1:6" s="974" customFormat="1">
      <c r="A28" s="992" t="s">
        <v>2270</v>
      </c>
      <c r="B28" s="992"/>
      <c r="C28" s="992"/>
      <c r="D28" s="992"/>
      <c r="E28" s="976"/>
      <c r="F28" s="383"/>
    </row>
    <row r="29" spans="1:6" s="974" customFormat="1" ht="47.25">
      <c r="A29" s="993" t="s">
        <v>2271</v>
      </c>
      <c r="B29" s="76" t="s">
        <v>2272</v>
      </c>
      <c r="C29" s="986" t="s">
        <v>2273</v>
      </c>
      <c r="D29" s="994" t="s">
        <v>2435</v>
      </c>
      <c r="E29" s="980">
        <v>40000</v>
      </c>
      <c r="F29" s="383"/>
    </row>
    <row r="30" spans="1:6" s="974" customFormat="1" ht="63">
      <c r="A30" s="993" t="s">
        <v>2274</v>
      </c>
      <c r="B30" s="76" t="s">
        <v>2275</v>
      </c>
      <c r="C30" s="986" t="s">
        <v>2276</v>
      </c>
      <c r="D30" s="994" t="s">
        <v>2435</v>
      </c>
      <c r="E30" s="980">
        <v>90000</v>
      </c>
      <c r="F30" s="383"/>
    </row>
    <row r="31" spans="1:6" s="974" customFormat="1" ht="31.5">
      <c r="A31" s="993" t="s">
        <v>2277</v>
      </c>
      <c r="B31" s="76" t="s">
        <v>2278</v>
      </c>
      <c r="C31" s="986" t="s">
        <v>2273</v>
      </c>
      <c r="D31" s="994" t="s">
        <v>2435</v>
      </c>
      <c r="E31" s="980">
        <v>60000</v>
      </c>
      <c r="F31" s="383"/>
    </row>
    <row r="32" spans="1:6" s="974" customFormat="1" ht="63">
      <c r="A32" s="993" t="s">
        <v>2279</v>
      </c>
      <c r="B32" s="76" t="s">
        <v>2280</v>
      </c>
      <c r="C32" s="986" t="s">
        <v>2281</v>
      </c>
      <c r="D32" s="994" t="s">
        <v>2435</v>
      </c>
      <c r="E32" s="980">
        <v>70000</v>
      </c>
      <c r="F32" s="383"/>
    </row>
    <row r="33" spans="1:6" s="974" customFormat="1" ht="31.5">
      <c r="A33" s="993" t="s">
        <v>2282</v>
      </c>
      <c r="B33" s="76" t="s">
        <v>2283</v>
      </c>
      <c r="C33" s="986" t="s">
        <v>2273</v>
      </c>
      <c r="D33" s="994" t="s">
        <v>2435</v>
      </c>
      <c r="E33" s="980">
        <v>100000</v>
      </c>
      <c r="F33" s="383"/>
    </row>
    <row r="34" spans="1:6" s="974" customFormat="1" ht="31.5">
      <c r="A34" s="993" t="s">
        <v>2284</v>
      </c>
      <c r="B34" s="76" t="s">
        <v>2285</v>
      </c>
      <c r="C34" s="986" t="s">
        <v>2273</v>
      </c>
      <c r="D34" s="994" t="s">
        <v>2436</v>
      </c>
      <c r="E34" s="980">
        <v>200000</v>
      </c>
      <c r="F34" s="383"/>
    </row>
    <row r="35" spans="1:6" ht="45">
      <c r="A35" s="986" t="s">
        <v>2286</v>
      </c>
      <c r="B35" s="986" t="s">
        <v>2254</v>
      </c>
      <c r="C35" s="987" t="s">
        <v>2236</v>
      </c>
      <c r="D35" s="987" t="s">
        <v>2435</v>
      </c>
      <c r="E35" s="988">
        <v>40000</v>
      </c>
      <c r="F35" s="383"/>
    </row>
    <row r="36" spans="1:6" ht="45">
      <c r="A36" s="986" t="s">
        <v>2287</v>
      </c>
      <c r="B36" s="986" t="s">
        <v>2288</v>
      </c>
      <c r="C36" s="987" t="s">
        <v>2236</v>
      </c>
      <c r="D36" s="987" t="s">
        <v>2435</v>
      </c>
      <c r="E36" s="988">
        <v>70000</v>
      </c>
      <c r="F36" s="383"/>
    </row>
    <row r="37" spans="1:6" ht="45">
      <c r="A37" s="986" t="s">
        <v>2289</v>
      </c>
      <c r="B37" s="986" t="s">
        <v>2290</v>
      </c>
      <c r="C37" s="987" t="s">
        <v>2236</v>
      </c>
      <c r="D37" s="987" t="s">
        <v>2435</v>
      </c>
      <c r="E37" s="988">
        <v>60000</v>
      </c>
      <c r="F37" s="383"/>
    </row>
    <row r="38" spans="1:6" ht="60">
      <c r="A38" s="986" t="s">
        <v>2291</v>
      </c>
      <c r="B38" s="987" t="s">
        <v>2292</v>
      </c>
      <c r="C38" s="987" t="s">
        <v>2236</v>
      </c>
      <c r="D38" s="987" t="s">
        <v>2435</v>
      </c>
      <c r="E38" s="988">
        <v>50000</v>
      </c>
      <c r="F38" s="383"/>
    </row>
    <row r="39" spans="1:6" ht="90">
      <c r="A39" s="987" t="s">
        <v>2293</v>
      </c>
      <c r="B39" s="986" t="s">
        <v>2294</v>
      </c>
      <c r="C39" s="987" t="s">
        <v>2236</v>
      </c>
      <c r="D39" s="987" t="s">
        <v>2435</v>
      </c>
      <c r="E39" s="988">
        <v>30000</v>
      </c>
      <c r="F39" s="383"/>
    </row>
    <row r="40" spans="1:6" ht="30">
      <c r="A40" s="995" t="s">
        <v>2295</v>
      </c>
      <c r="B40" s="986" t="s">
        <v>2256</v>
      </c>
      <c r="C40" s="987" t="s">
        <v>2236</v>
      </c>
      <c r="D40" s="987" t="s">
        <v>2435</v>
      </c>
      <c r="E40" s="988">
        <v>0</v>
      </c>
      <c r="F40" s="383"/>
    </row>
    <row r="41" spans="1:6" ht="60">
      <c r="A41" s="986" t="s">
        <v>2296</v>
      </c>
      <c r="B41" s="987" t="s">
        <v>2297</v>
      </c>
      <c r="C41" s="987" t="s">
        <v>2236</v>
      </c>
      <c r="D41" s="987" t="s">
        <v>2435</v>
      </c>
      <c r="E41" s="988">
        <v>40000</v>
      </c>
      <c r="F41" s="383"/>
    </row>
    <row r="42" spans="1:6" s="974" customFormat="1" ht="15.75">
      <c r="A42" s="996" t="s">
        <v>2298</v>
      </c>
      <c r="B42" s="76"/>
      <c r="C42" s="986"/>
      <c r="D42" s="994"/>
      <c r="E42" s="997"/>
      <c r="F42" s="383"/>
    </row>
    <row r="43" spans="1:6" s="974" customFormat="1" ht="78.75">
      <c r="A43" s="993" t="s">
        <v>2299</v>
      </c>
      <c r="B43" s="76" t="s">
        <v>2300</v>
      </c>
      <c r="C43" s="986" t="s">
        <v>2301</v>
      </c>
      <c r="D43" s="994" t="s">
        <v>2302</v>
      </c>
      <c r="E43" s="980">
        <v>50000</v>
      </c>
      <c r="F43" s="383"/>
    </row>
    <row r="44" spans="1:6" s="974" customFormat="1" ht="63">
      <c r="A44" s="974" t="s">
        <v>2303</v>
      </c>
      <c r="B44" s="76" t="s">
        <v>2304</v>
      </c>
      <c r="C44" s="986" t="s">
        <v>2305</v>
      </c>
      <c r="D44" s="994" t="s">
        <v>2435</v>
      </c>
      <c r="E44" s="980">
        <v>90000</v>
      </c>
      <c r="F44" s="383"/>
    </row>
    <row r="45" spans="1:6" s="974" customFormat="1" ht="15.75">
      <c r="A45" s="998" t="s">
        <v>2306</v>
      </c>
      <c r="B45" s="76"/>
      <c r="C45" s="986"/>
      <c r="D45" s="994"/>
      <c r="E45" s="997"/>
      <c r="F45" s="383"/>
    </row>
    <row r="46" spans="1:6" s="974" customFormat="1" ht="47.25">
      <c r="A46" s="987" t="s">
        <v>2307</v>
      </c>
      <c r="B46" s="76" t="s">
        <v>2308</v>
      </c>
      <c r="C46" s="986" t="s">
        <v>2309</v>
      </c>
      <c r="D46" s="994" t="s">
        <v>2222</v>
      </c>
      <c r="E46" s="980">
        <v>40000</v>
      </c>
      <c r="F46" s="383">
        <f>E46*(20/100)</f>
        <v>8000</v>
      </c>
    </row>
    <row r="47" spans="1:6" s="974" customFormat="1">
      <c r="A47" s="992" t="s">
        <v>2310</v>
      </c>
      <c r="B47" s="992"/>
      <c r="C47" s="992"/>
      <c r="D47" s="992"/>
      <c r="E47" s="976"/>
      <c r="F47" s="383"/>
    </row>
    <row r="48" spans="1:6" s="974" customFormat="1" ht="31.5">
      <c r="A48" s="76" t="s">
        <v>2311</v>
      </c>
      <c r="B48" s="76" t="s">
        <v>2312</v>
      </c>
      <c r="C48" s="986" t="s">
        <v>2313</v>
      </c>
      <c r="D48" s="994" t="s">
        <v>2222</v>
      </c>
      <c r="E48" s="980">
        <v>250000</v>
      </c>
      <c r="F48" s="383">
        <f>E48*(20/100)</f>
        <v>50000</v>
      </c>
    </row>
    <row r="49" spans="1:6" ht="31.5">
      <c r="A49" s="22" t="s">
        <v>2314</v>
      </c>
      <c r="B49" s="76" t="s">
        <v>2312</v>
      </c>
      <c r="C49" s="986" t="s">
        <v>2313</v>
      </c>
      <c r="D49" s="989" t="s">
        <v>2252</v>
      </c>
      <c r="E49" s="980">
        <v>40000</v>
      </c>
      <c r="F49" s="383">
        <f>E49*(20/100)</f>
        <v>8000</v>
      </c>
    </row>
    <row r="50" spans="1:6" ht="31.5">
      <c r="A50" s="22" t="s">
        <v>2315</v>
      </c>
      <c r="B50" s="12" t="s">
        <v>2316</v>
      </c>
      <c r="C50" s="986" t="s">
        <v>2313</v>
      </c>
      <c r="D50" s="989" t="s">
        <v>2252</v>
      </c>
      <c r="E50" s="980">
        <v>15000</v>
      </c>
      <c r="F50" s="383">
        <f>E50*(20/100)</f>
        <v>3000</v>
      </c>
    </row>
    <row r="51" spans="1:6">
      <c r="A51" s="975" t="s">
        <v>2317</v>
      </c>
      <c r="B51" s="975"/>
      <c r="C51" s="975"/>
      <c r="D51" s="975"/>
      <c r="E51" s="976"/>
      <c r="F51" s="383"/>
    </row>
    <row r="52" spans="1:6" ht="48" thickBot="1">
      <c r="A52" s="22" t="s">
        <v>2318</v>
      </c>
      <c r="B52" s="12" t="s">
        <v>2319</v>
      </c>
      <c r="C52" s="986" t="s">
        <v>2313</v>
      </c>
      <c r="D52" s="984" t="s">
        <v>2437</v>
      </c>
      <c r="E52" s="980">
        <v>10000</v>
      </c>
      <c r="F52" s="383"/>
    </row>
    <row r="53" spans="1:6" ht="48" thickBot="1">
      <c r="A53" s="22" t="s">
        <v>2320</v>
      </c>
      <c r="B53" s="12" t="s">
        <v>2321</v>
      </c>
      <c r="C53" s="986" t="s">
        <v>2313</v>
      </c>
      <c r="D53" s="999" t="s">
        <v>2252</v>
      </c>
      <c r="E53" s="980">
        <v>70000</v>
      </c>
      <c r="F53" s="383">
        <f>E53*(20/100)</f>
        <v>14000</v>
      </c>
    </row>
    <row r="54" spans="1:6" ht="63.75" thickBot="1">
      <c r="A54" s="22" t="s">
        <v>2322</v>
      </c>
      <c r="B54" s="12" t="s">
        <v>2323</v>
      </c>
      <c r="C54" s="986" t="s">
        <v>2313</v>
      </c>
      <c r="D54" s="984" t="s">
        <v>2435</v>
      </c>
      <c r="E54" s="980">
        <v>60000</v>
      </c>
      <c r="F54" s="383"/>
    </row>
    <row r="55" spans="1:6" ht="48" thickBot="1">
      <c r="A55" s="22" t="s">
        <v>2324</v>
      </c>
      <c r="B55" s="12" t="s">
        <v>2325</v>
      </c>
      <c r="C55" s="986" t="s">
        <v>2313</v>
      </c>
      <c r="D55" s="984" t="s">
        <v>2435</v>
      </c>
      <c r="E55" s="980">
        <v>120000</v>
      </c>
      <c r="F55" s="383"/>
    </row>
    <row r="56" spans="1:6">
      <c r="A56" s="975" t="s">
        <v>2326</v>
      </c>
      <c r="B56" s="975"/>
      <c r="C56" s="975"/>
      <c r="D56" s="975"/>
      <c r="E56" s="976"/>
      <c r="F56" s="383"/>
    </row>
    <row r="57" spans="1:6" ht="48" thickBot="1">
      <c r="A57" s="22" t="s">
        <v>2327</v>
      </c>
      <c r="B57" s="22" t="s">
        <v>2328</v>
      </c>
      <c r="C57" s="986" t="s">
        <v>2313</v>
      </c>
      <c r="D57" s="984" t="s">
        <v>2329</v>
      </c>
      <c r="E57" s="980">
        <v>10000</v>
      </c>
      <c r="F57" s="383">
        <f>E57*(20/100)</f>
        <v>2000</v>
      </c>
    </row>
    <row r="58" spans="1:6" ht="48" thickBot="1">
      <c r="A58" s="22" t="s">
        <v>2330</v>
      </c>
      <c r="B58" s="22" t="s">
        <v>2331</v>
      </c>
      <c r="C58" s="986" t="s">
        <v>2313</v>
      </c>
      <c r="D58" s="984" t="s">
        <v>2435</v>
      </c>
      <c r="E58" s="980">
        <v>60000</v>
      </c>
      <c r="F58" s="383"/>
    </row>
    <row r="59" spans="1:6" ht="32.25" thickBot="1">
      <c r="A59" s="22" t="s">
        <v>2332</v>
      </c>
      <c r="B59" s="22" t="s">
        <v>2333</v>
      </c>
      <c r="C59" s="986" t="s">
        <v>2313</v>
      </c>
      <c r="D59" s="984" t="s">
        <v>2438</v>
      </c>
      <c r="E59" s="980">
        <v>40000</v>
      </c>
      <c r="F59" s="383"/>
    </row>
    <row r="60" spans="1:6">
      <c r="A60" s="975" t="s">
        <v>2334</v>
      </c>
      <c r="B60" s="975"/>
      <c r="C60" s="975"/>
      <c r="D60" s="975"/>
      <c r="E60" s="976"/>
      <c r="F60" s="383"/>
    </row>
    <row r="61" spans="1:6" ht="32.25" thickBot="1">
      <c r="A61" s="22" t="s">
        <v>2335</v>
      </c>
      <c r="B61" s="12" t="s">
        <v>2336</v>
      </c>
      <c r="C61" s="986" t="s">
        <v>2313</v>
      </c>
      <c r="D61" s="984" t="s">
        <v>2435</v>
      </c>
      <c r="E61" s="980">
        <v>60000</v>
      </c>
      <c r="F61" s="383"/>
    </row>
    <row r="62" spans="1:6" ht="48" thickBot="1">
      <c r="A62" s="22" t="s">
        <v>2337</v>
      </c>
      <c r="B62" s="12" t="s">
        <v>2338</v>
      </c>
      <c r="C62" s="986" t="s">
        <v>2313</v>
      </c>
      <c r="D62" s="984" t="s">
        <v>2435</v>
      </c>
      <c r="E62" s="980">
        <v>20000</v>
      </c>
      <c r="F62" s="383"/>
    </row>
    <row r="63" spans="1:6">
      <c r="A63" s="975" t="s">
        <v>2339</v>
      </c>
      <c r="B63" s="975"/>
      <c r="C63" s="975"/>
      <c r="D63" s="975"/>
      <c r="E63" s="976"/>
      <c r="F63" s="383"/>
    </row>
    <row r="64" spans="1:6" ht="105.75" thickBot="1">
      <c r="A64" s="986" t="s">
        <v>2340</v>
      </c>
      <c r="B64" s="76" t="s">
        <v>2341</v>
      </c>
      <c r="C64" s="978" t="s">
        <v>2313</v>
      </c>
      <c r="D64" s="984" t="s">
        <v>2439</v>
      </c>
      <c r="E64" s="985">
        <v>100000</v>
      </c>
      <c r="F64" s="383"/>
    </row>
    <row r="65" spans="1:6" s="974" customFormat="1">
      <c r="A65" s="998" t="s">
        <v>2342</v>
      </c>
      <c r="B65" s="987"/>
      <c r="C65" s="987"/>
      <c r="D65" s="987"/>
      <c r="E65" s="1000"/>
      <c r="F65" s="383"/>
    </row>
    <row r="66" spans="1:6" s="974" customFormat="1" ht="136.5" customHeight="1" thickBot="1">
      <c r="A66" s="987" t="s">
        <v>2343</v>
      </c>
      <c r="B66" s="986" t="s">
        <v>2344</v>
      </c>
      <c r="C66" s="986" t="s">
        <v>2313</v>
      </c>
      <c r="D66" s="984" t="s">
        <v>2435</v>
      </c>
      <c r="E66" s="985">
        <v>90000</v>
      </c>
      <c r="F66" s="383"/>
    </row>
    <row r="67" spans="1:6">
      <c r="A67" s="998" t="s">
        <v>79</v>
      </c>
      <c r="B67" s="998"/>
      <c r="C67" s="998"/>
      <c r="D67" s="998"/>
      <c r="E67" s="1001">
        <f>SUM(E4:E66)</f>
        <v>3285000</v>
      </c>
      <c r="F67" s="1002">
        <f>SUM(F4:F66)</f>
        <v>243000</v>
      </c>
    </row>
    <row r="68" spans="1:6">
      <c r="F68" s="836"/>
    </row>
    <row r="69" spans="1:6">
      <c r="F69" s="836"/>
    </row>
  </sheetData>
  <mergeCells count="7">
    <mergeCell ref="E1:E2"/>
    <mergeCell ref="F1:F2"/>
    <mergeCell ref="C4:C6"/>
    <mergeCell ref="A1:A2"/>
    <mergeCell ref="B1:B2"/>
    <mergeCell ref="C1:C2"/>
    <mergeCell ref="D1:D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N109"/>
  <sheetViews>
    <sheetView tabSelected="1" topLeftCell="A13" zoomScale="70" zoomScaleNormal="70" workbookViewId="0">
      <selection activeCell="D21" sqref="D21"/>
    </sheetView>
  </sheetViews>
  <sheetFormatPr defaultColWidth="13.140625" defaultRowHeight="15.75"/>
  <cols>
    <col min="1" max="1" width="39.140625" style="845" customWidth="1"/>
    <col min="2" max="2" width="58.140625" style="845" customWidth="1"/>
    <col min="3" max="3" width="31.28515625" style="845" customWidth="1"/>
    <col min="4" max="4" width="28.28515625" style="845" customWidth="1"/>
    <col min="5" max="6" width="21.85546875" style="845" customWidth="1"/>
    <col min="7" max="7" width="22.28515625" style="845" customWidth="1"/>
    <col min="8" max="8" width="21.140625" style="845" customWidth="1"/>
    <col min="9" max="9" width="25.7109375" style="845" customWidth="1"/>
    <col min="10" max="10" width="11.5703125" style="845" customWidth="1"/>
    <col min="11" max="11" width="24.7109375" style="845" customWidth="1"/>
    <col min="12" max="12" width="21" style="845" customWidth="1"/>
    <col min="13" max="14" width="21.140625" style="845" customWidth="1"/>
    <col min="15" max="16384" width="13.140625" style="845"/>
  </cols>
  <sheetData>
    <row r="2" spans="1:10" ht="27" customHeight="1">
      <c r="A2" s="1601" t="s">
        <v>2345</v>
      </c>
      <c r="B2" s="1581"/>
      <c r="C2" s="1587" t="s">
        <v>408</v>
      </c>
      <c r="D2" s="1003"/>
      <c r="E2" s="1587" t="s">
        <v>409</v>
      </c>
      <c r="F2" s="1587"/>
      <c r="G2" s="1582"/>
      <c r="H2" s="1582"/>
      <c r="I2" s="1582"/>
    </row>
    <row r="3" spans="1:10" s="1007" customFormat="1" ht="73.349999999999994" customHeight="1">
      <c r="A3" s="1609"/>
      <c r="B3" s="1581"/>
      <c r="C3" s="1582"/>
      <c r="D3" s="1004" t="s">
        <v>87</v>
      </c>
      <c r="E3" s="1004" t="s">
        <v>88</v>
      </c>
      <c r="F3" s="1005" t="s">
        <v>89</v>
      </c>
      <c r="G3" s="1004" t="s">
        <v>90</v>
      </c>
      <c r="H3" s="1004" t="s">
        <v>91</v>
      </c>
      <c r="I3" s="1004" t="s">
        <v>676</v>
      </c>
      <c r="J3" s="1006"/>
    </row>
    <row r="4" spans="1:10" ht="77.25" customHeight="1">
      <c r="A4" s="1610" t="s">
        <v>2346</v>
      </c>
      <c r="B4" s="1009" t="s">
        <v>2347</v>
      </c>
      <c r="C4" s="1010">
        <f>+'[2]S3 overall'!$C$4</f>
        <v>1300000</v>
      </c>
      <c r="D4" s="1010">
        <f>+'[2]S3 overall'!$D$4</f>
        <v>100000</v>
      </c>
      <c r="E4" s="1010">
        <f>+'[2]S3 overall'!$E$4</f>
        <v>1200000</v>
      </c>
      <c r="F4" s="1010">
        <f>+'[2]S3 overall'!$F$4</f>
        <v>40000</v>
      </c>
      <c r="G4" s="1010">
        <f>'[3]Energy Sector '!J13</f>
        <v>0</v>
      </c>
      <c r="H4" s="1010">
        <f>'[3]Energy Sector '!K13</f>
        <v>0</v>
      </c>
      <c r="I4" s="1010">
        <f>'[3]Energy Sector '!L13</f>
        <v>0</v>
      </c>
    </row>
    <row r="5" spans="1:10" ht="141.75" customHeight="1">
      <c r="A5" s="1610"/>
      <c r="B5" s="1011" t="s">
        <v>2348</v>
      </c>
      <c r="C5" s="1010">
        <f>'[3]Energy Sector '!F20</f>
        <v>250000</v>
      </c>
      <c r="D5" s="1010">
        <f>'[3]Energy Sector '!G20</f>
        <v>0</v>
      </c>
      <c r="E5" s="1010">
        <f>'[3]Energy Sector '!H20</f>
        <v>250000</v>
      </c>
      <c r="F5" s="1010">
        <f>'[3]Energy Sector '!I20</f>
        <v>0</v>
      </c>
      <c r="G5" s="1010">
        <f>'[3]Energy Sector '!J20</f>
        <v>0</v>
      </c>
      <c r="H5" s="1010">
        <f>'[3]Energy Sector '!K20</f>
        <v>0</v>
      </c>
      <c r="I5" s="1010">
        <f>'[3]Energy Sector '!L20</f>
        <v>0</v>
      </c>
    </row>
    <row r="6" spans="1:10" ht="21" customHeight="1">
      <c r="A6" s="1611" t="s">
        <v>2349</v>
      </c>
      <c r="B6" s="1612"/>
      <c r="C6" s="1012">
        <f>SUM(C4:C5)</f>
        <v>1550000</v>
      </c>
      <c r="D6" s="1012">
        <f>SUM(D4:D5)</f>
        <v>100000</v>
      </c>
      <c r="E6" s="1012">
        <f t="shared" ref="E6:I6" si="0">SUM(E4:E5)</f>
        <v>1450000</v>
      </c>
      <c r="F6" s="1012">
        <f t="shared" si="0"/>
        <v>40000</v>
      </c>
      <c r="G6" s="1012">
        <f t="shared" si="0"/>
        <v>0</v>
      </c>
      <c r="H6" s="1012">
        <f t="shared" si="0"/>
        <v>0</v>
      </c>
      <c r="I6" s="1012">
        <f t="shared" si="0"/>
        <v>0</v>
      </c>
    </row>
    <row r="7" spans="1:10" ht="126.75" customHeight="1">
      <c r="A7" s="1008" t="s">
        <v>2350</v>
      </c>
      <c r="B7" s="1013" t="s">
        <v>2351</v>
      </c>
      <c r="C7" s="1010">
        <f>'[3]Energy Sector '!F28</f>
        <v>6000000</v>
      </c>
      <c r="D7" s="1010">
        <f>'[3]Energy Sector '!G28</f>
        <v>0</v>
      </c>
      <c r="E7" s="1010">
        <f>'[3]Energy Sector '!H28</f>
        <v>6000000</v>
      </c>
      <c r="F7" s="1010">
        <f>'[3]Energy Sector '!I28</f>
        <v>0</v>
      </c>
      <c r="G7" s="1010">
        <f>'[3]Energy Sector '!J28</f>
        <v>0</v>
      </c>
      <c r="H7" s="1010">
        <f>'[3]Energy Sector '!K28</f>
        <v>0</v>
      </c>
      <c r="I7" s="1010">
        <f>'[3]Energy Sector '!L28</f>
        <v>0</v>
      </c>
    </row>
    <row r="8" spans="1:10" ht="23.25" customHeight="1">
      <c r="A8" s="1611" t="s">
        <v>2349</v>
      </c>
      <c r="B8" s="1613"/>
      <c r="C8" s="1012">
        <f t="shared" ref="C8:I8" si="1">SUM(C7:C7)</f>
        <v>6000000</v>
      </c>
      <c r="D8" s="1012">
        <f t="shared" si="1"/>
        <v>0</v>
      </c>
      <c r="E8" s="1012">
        <f t="shared" si="1"/>
        <v>6000000</v>
      </c>
      <c r="F8" s="1012"/>
      <c r="G8" s="1012">
        <f t="shared" si="1"/>
        <v>0</v>
      </c>
      <c r="H8" s="1012">
        <f t="shared" si="1"/>
        <v>0</v>
      </c>
      <c r="I8" s="1012">
        <f t="shared" si="1"/>
        <v>0</v>
      </c>
    </row>
    <row r="9" spans="1:10" ht="105" customHeight="1">
      <c r="A9" s="1610" t="s">
        <v>752</v>
      </c>
      <c r="B9" s="1009" t="s">
        <v>2352</v>
      </c>
      <c r="C9" s="1014">
        <f>'[3]Energy Sector '!F46</f>
        <v>19323039.215686277</v>
      </c>
      <c r="D9" s="1014">
        <f>'[3]Energy Sector '!G46</f>
        <v>623039.21568627446</v>
      </c>
      <c r="E9" s="1010">
        <f>'[3]Energy Sector '!H46</f>
        <v>17900000</v>
      </c>
      <c r="F9" s="1010">
        <f>'[3]Energy Sector '!I46</f>
        <v>2200000</v>
      </c>
      <c r="G9" s="1010">
        <f>'[3]Energy Sector '!J46</f>
        <v>0</v>
      </c>
      <c r="H9" s="1010">
        <f>'[3]Energy Sector '!K46</f>
        <v>800000</v>
      </c>
      <c r="I9" s="1010">
        <f>'[3]Energy Sector '!L46</f>
        <v>0</v>
      </c>
    </row>
    <row r="10" spans="1:10" ht="123.75" customHeight="1">
      <c r="A10" s="1614"/>
      <c r="B10" s="1015" t="s">
        <v>812</v>
      </c>
      <c r="C10" s="1010">
        <f>'[3]Energy Sector '!F56</f>
        <v>2300000</v>
      </c>
      <c r="D10" s="1010">
        <f>'[3]Energy Sector '!G56</f>
        <v>0</v>
      </c>
      <c r="E10" s="1010">
        <f>'[3]Energy Sector '!H56</f>
        <v>2300000</v>
      </c>
      <c r="F10" s="1010">
        <f>'[3]Energy Sector '!I56</f>
        <v>0</v>
      </c>
      <c r="G10" s="1010">
        <f>'[3]Energy Sector '!J56</f>
        <v>0</v>
      </c>
      <c r="H10" s="1010">
        <f>'[3]Energy Sector '!K56</f>
        <v>0</v>
      </c>
      <c r="I10" s="1010">
        <f>'[3]Energy Sector '!L56</f>
        <v>0</v>
      </c>
    </row>
    <row r="11" spans="1:10" ht="23.25" customHeight="1">
      <c r="A11" s="1615" t="s">
        <v>2349</v>
      </c>
      <c r="B11" s="1616"/>
      <c r="C11" s="1016">
        <f>SUM(C9:C10)</f>
        <v>21623039.215686277</v>
      </c>
      <c r="D11" s="1016">
        <f t="shared" ref="D11:I11" si="2">SUM(D9:D10)</f>
        <v>623039.21568627446</v>
      </c>
      <c r="E11" s="1012">
        <f t="shared" si="2"/>
        <v>20200000</v>
      </c>
      <c r="F11" s="1012">
        <f t="shared" si="2"/>
        <v>2200000</v>
      </c>
      <c r="G11" s="1012">
        <f t="shared" si="2"/>
        <v>0</v>
      </c>
      <c r="H11" s="1012">
        <f t="shared" si="2"/>
        <v>800000</v>
      </c>
      <c r="I11" s="1012">
        <f t="shared" si="2"/>
        <v>0</v>
      </c>
    </row>
    <row r="12" spans="1:10" ht="147.75" customHeight="1">
      <c r="A12" s="1610" t="s">
        <v>848</v>
      </c>
      <c r="B12" s="1017" t="s">
        <v>2353</v>
      </c>
      <c r="C12" s="1010">
        <f>'[3]Energy Sector '!F68</f>
        <v>51350000</v>
      </c>
      <c r="D12" s="1010">
        <f>'[3]Energy Sector '!G61</f>
        <v>0</v>
      </c>
      <c r="E12" s="1010">
        <f>'[3]Energy Sector '!H68</f>
        <v>50000000</v>
      </c>
      <c r="F12" s="1010">
        <f>'[3]Energy Sector '!I61</f>
        <v>10000000</v>
      </c>
      <c r="G12" s="1010">
        <f>'[3]Energy Sector '!J61</f>
        <v>0</v>
      </c>
      <c r="H12" s="1010">
        <f>'[3]Energy Sector '!K61</f>
        <v>0</v>
      </c>
      <c r="I12" s="1010"/>
    </row>
    <row r="13" spans="1:10" ht="99.75" customHeight="1">
      <c r="A13" s="1617"/>
      <c r="B13" s="1015" t="s">
        <v>2354</v>
      </c>
      <c r="C13" s="1010">
        <f>'[3]Energy Sector '!F73</f>
        <v>780000</v>
      </c>
      <c r="D13" s="1010">
        <f>'[3]Energy Sector '!G62</f>
        <v>0</v>
      </c>
      <c r="E13" s="1010">
        <f>'[3]Energy Sector '!H73</f>
        <v>630000</v>
      </c>
      <c r="F13" s="1010">
        <f>'[3]Energy Sector '!I62</f>
        <v>0</v>
      </c>
      <c r="G13" s="1010">
        <f>'[3]Energy Sector '!J62</f>
        <v>0</v>
      </c>
      <c r="H13" s="1010">
        <f>'[3]Energy Sector '!K62</f>
        <v>0</v>
      </c>
      <c r="I13" s="1010"/>
    </row>
    <row r="14" spans="1:10" ht="25.5" customHeight="1">
      <c r="A14" s="1618" t="s">
        <v>2349</v>
      </c>
      <c r="B14" s="1616"/>
      <c r="C14" s="1012">
        <f>SUM(C12:C13)</f>
        <v>52130000</v>
      </c>
      <c r="D14" s="1012">
        <f t="shared" ref="D14:I14" si="3">SUM(D12:D13)</f>
        <v>0</v>
      </c>
      <c r="E14" s="1012">
        <f t="shared" si="3"/>
        <v>50630000</v>
      </c>
      <c r="F14" s="1012">
        <f t="shared" si="3"/>
        <v>10000000</v>
      </c>
      <c r="G14" s="1012">
        <f t="shared" si="3"/>
        <v>0</v>
      </c>
      <c r="H14" s="1012">
        <f t="shared" si="3"/>
        <v>0</v>
      </c>
      <c r="I14" s="1012">
        <f t="shared" si="3"/>
        <v>0</v>
      </c>
    </row>
    <row r="15" spans="1:10" ht="120" customHeight="1">
      <c r="A15" s="1008" t="s">
        <v>2355</v>
      </c>
      <c r="B15" s="1015" t="s">
        <v>2356</v>
      </c>
      <c r="C15" s="1010" t="s">
        <v>1865</v>
      </c>
      <c r="D15" s="1010">
        <f>'[3]Energy Sector '!G64</f>
        <v>0</v>
      </c>
      <c r="E15" s="1010">
        <f>'[3]Energy Sector '!H64</f>
        <v>0</v>
      </c>
      <c r="F15" s="1010">
        <f>'[3]Energy Sector '!I64</f>
        <v>0</v>
      </c>
      <c r="G15" s="1010">
        <f>'[3]Energy Sector '!J64</f>
        <v>250000</v>
      </c>
      <c r="H15" s="1010">
        <f>'[3]Energy Sector '!K64</f>
        <v>0</v>
      </c>
      <c r="I15" s="1010"/>
    </row>
    <row r="16" spans="1:10" ht="30" customHeight="1">
      <c r="A16" s="1618" t="s">
        <v>2349</v>
      </c>
      <c r="B16" s="1616"/>
      <c r="C16" s="1018"/>
      <c r="D16" s="1018"/>
      <c r="E16" s="1018"/>
      <c r="F16" s="1018"/>
      <c r="G16" s="1018"/>
      <c r="H16" s="1018"/>
      <c r="I16" s="1018"/>
    </row>
    <row r="17" spans="1:10" ht="23.25" customHeight="1">
      <c r="A17" s="1607" t="s">
        <v>2357</v>
      </c>
      <c r="B17" s="1608"/>
      <c r="C17" s="1019">
        <f>C16+C14+C11+C8+C6</f>
        <v>81303039.215686277</v>
      </c>
      <c r="D17" s="1019">
        <f t="shared" ref="D17:I17" si="4">D16+D14+D11+D8+D6</f>
        <v>723039.21568627446</v>
      </c>
      <c r="E17" s="1020">
        <f t="shared" si="4"/>
        <v>78280000</v>
      </c>
      <c r="F17" s="1020">
        <f t="shared" si="4"/>
        <v>12240000</v>
      </c>
      <c r="G17" s="1020">
        <f t="shared" si="4"/>
        <v>0</v>
      </c>
      <c r="H17" s="1020">
        <f t="shared" si="4"/>
        <v>800000</v>
      </c>
      <c r="I17" s="1020">
        <f t="shared" si="4"/>
        <v>0</v>
      </c>
    </row>
    <row r="18" spans="1:10" ht="23.25" customHeight="1">
      <c r="A18" s="1565" t="s">
        <v>2358</v>
      </c>
      <c r="B18" s="1566"/>
      <c r="C18" s="1021"/>
      <c r="D18" s="1022">
        <f>D17/C17</f>
        <v>8.8931388378747627E-3</v>
      </c>
      <c r="E18" s="1022">
        <f>E17/C17</f>
        <v>0.96281763578767887</v>
      </c>
      <c r="F18" s="1022"/>
      <c r="G18" s="1022"/>
      <c r="H18" s="1022">
        <f>H17/C17</f>
        <v>9.8397305650248217E-3</v>
      </c>
      <c r="I18" s="1022">
        <f>I17/C17</f>
        <v>0</v>
      </c>
    </row>
    <row r="19" spans="1:10" ht="18.75">
      <c r="A19" s="1601" t="s">
        <v>2359</v>
      </c>
      <c r="B19" s="1581"/>
      <c r="C19" s="1587" t="s">
        <v>408</v>
      </c>
      <c r="D19" s="1003"/>
      <c r="E19" s="1587" t="s">
        <v>409</v>
      </c>
      <c r="F19" s="1587"/>
      <c r="G19" s="1582"/>
      <c r="H19" s="1582"/>
      <c r="I19" s="1582"/>
    </row>
    <row r="20" spans="1:10" ht="57" thickBot="1">
      <c r="A20" s="1602"/>
      <c r="B20" s="1603"/>
      <c r="C20" s="1604"/>
      <c r="D20" s="1003" t="s">
        <v>410</v>
      </c>
      <c r="E20" s="1003" t="s">
        <v>2360</v>
      </c>
      <c r="F20" s="1003" t="s">
        <v>89</v>
      </c>
      <c r="G20" s="1003" t="s">
        <v>90</v>
      </c>
      <c r="H20" s="1003" t="s">
        <v>2361</v>
      </c>
      <c r="I20" s="1003" t="s">
        <v>2362</v>
      </c>
    </row>
    <row r="21" spans="1:10" ht="129" customHeight="1">
      <c r="A21" s="1605" t="s">
        <v>2363</v>
      </c>
      <c r="B21" s="1023" t="s">
        <v>2364</v>
      </c>
      <c r="C21" s="1010">
        <f>'[3]Agriculture Sector'!F32</f>
        <v>290888000</v>
      </c>
      <c r="D21" s="1010">
        <f>'[3]Agriculture Sector'!G32</f>
        <v>125580000</v>
      </c>
      <c r="E21" s="1010">
        <f>'[3]Agriculture Sector'!H32</f>
        <v>10760000</v>
      </c>
      <c r="F21" s="1010">
        <f>'[3]Agriculture Sector'!I32</f>
        <v>88500000</v>
      </c>
      <c r="G21" s="1010">
        <f>'[3]Agriculture Sector'!J32</f>
        <v>36548000</v>
      </c>
      <c r="H21" s="1010">
        <f>'[3]Agriculture Sector'!K32</f>
        <v>27300000</v>
      </c>
      <c r="I21" s="1010">
        <f>'[3]Agriculture Sector'!L32</f>
        <v>2200000</v>
      </c>
    </row>
    <row r="22" spans="1:10" ht="46.5" customHeight="1">
      <c r="A22" s="1562"/>
      <c r="B22" s="1024" t="s">
        <v>2365</v>
      </c>
      <c r="C22" s="1010">
        <f>'[3]Agriculture Sector'!F51</f>
        <v>90536000</v>
      </c>
      <c r="D22" s="1010">
        <f>'[3]Agriculture Sector'!G51</f>
        <v>35830000</v>
      </c>
      <c r="E22" s="1010">
        <f>'[3]Agriculture Sector'!H51</f>
        <v>0</v>
      </c>
      <c r="F22" s="1010">
        <f>'[3]Agriculture Sector'!I51</f>
        <v>28300000</v>
      </c>
      <c r="G22" s="1010">
        <f>'[3]Agriculture Sector'!J51</f>
        <v>6106000</v>
      </c>
      <c r="H22" s="1010">
        <f>'[3]Agriculture Sector'!K51</f>
        <v>20300000</v>
      </c>
      <c r="I22" s="1010">
        <f>'[3]Agriculture Sector'!L51</f>
        <v>0</v>
      </c>
      <c r="J22" s="1025"/>
    </row>
    <row r="23" spans="1:10" ht="40.35" customHeight="1">
      <c r="A23" s="1562"/>
      <c r="B23" s="1015" t="s">
        <v>578</v>
      </c>
      <c r="C23" s="1010">
        <f>'[3]Agriculture Sector'!F57</f>
        <v>2280000</v>
      </c>
      <c r="D23" s="1010">
        <f>'[3]Agriculture Sector'!G57</f>
        <v>1800000</v>
      </c>
      <c r="E23" s="1010">
        <f>'[3]Agriculture Sector'!H57</f>
        <v>0</v>
      </c>
      <c r="F23" s="1010">
        <f>'[3]Agriculture Sector'!I57</f>
        <v>100000</v>
      </c>
      <c r="G23" s="1010">
        <f>'[3]Agriculture Sector'!J57</f>
        <v>380000</v>
      </c>
      <c r="H23" s="1010">
        <f>'[3]Agriculture Sector'!K57</f>
        <v>0</v>
      </c>
      <c r="I23" s="1010">
        <f>'[3]Agriculture Sector'!L57</f>
        <v>0</v>
      </c>
    </row>
    <row r="24" spans="1:10" ht="50.25" customHeight="1">
      <c r="A24" s="1562"/>
      <c r="B24" s="1015" t="s">
        <v>560</v>
      </c>
      <c r="C24" s="1010">
        <f>'[3]Agriculture Sector'!F67</f>
        <v>6136000</v>
      </c>
      <c r="D24" s="1010">
        <f>'[3]Agriculture Sector'!G67</f>
        <v>2210000</v>
      </c>
      <c r="E24" s="1010">
        <f>'[3]Agriculture Sector'!H67</f>
        <v>40000</v>
      </c>
      <c r="F24" s="1010">
        <f>'[3]Agriculture Sector'!I67</f>
        <v>3050000</v>
      </c>
      <c r="G24" s="1010">
        <f>'[3]Agriculture Sector'!J67</f>
        <v>686000</v>
      </c>
      <c r="H24" s="1010">
        <f>'[3]Agriculture Sector'!K67</f>
        <v>0</v>
      </c>
      <c r="I24" s="1010">
        <f>'[3]Agriculture Sector'!L67</f>
        <v>150000</v>
      </c>
    </row>
    <row r="25" spans="1:10" ht="54.75" customHeight="1">
      <c r="A25" s="1562"/>
      <c r="B25" s="1015" t="s">
        <v>2366</v>
      </c>
      <c r="C25" s="1010">
        <f>'[3]Agriculture Sector'!F73</f>
        <v>58490000</v>
      </c>
      <c r="D25" s="1010">
        <f>'[3]Agriculture Sector'!G73</f>
        <v>12050000</v>
      </c>
      <c r="E25" s="1010">
        <f>'[3]Agriculture Sector'!H73</f>
        <v>0</v>
      </c>
      <c r="F25" s="1010">
        <f>'[3]Agriculture Sector'!I73</f>
        <v>38700000</v>
      </c>
      <c r="G25" s="1010">
        <f>'[3]Agriculture Sector'!J73</f>
        <v>7740000</v>
      </c>
      <c r="H25" s="1010">
        <f>'[3]Agriculture Sector'!K73</f>
        <v>0</v>
      </c>
      <c r="I25" s="1010">
        <f>'[3]Agriculture Sector'!L73</f>
        <v>0</v>
      </c>
    </row>
    <row r="26" spans="1:10" ht="25.5" customHeight="1" thickBot="1">
      <c r="A26" s="1599" t="s">
        <v>2367</v>
      </c>
      <c r="B26" s="1600"/>
      <c r="C26" s="1026">
        <f t="shared" ref="C26:I26" si="5">SUM(C21:C25)</f>
        <v>448330000</v>
      </c>
      <c r="D26" s="1026">
        <f t="shared" si="5"/>
        <v>177470000</v>
      </c>
      <c r="E26" s="1026">
        <f t="shared" si="5"/>
        <v>10800000</v>
      </c>
      <c r="F26" s="1026">
        <f t="shared" si="5"/>
        <v>158650000</v>
      </c>
      <c r="G26" s="1026">
        <f t="shared" si="5"/>
        <v>51460000</v>
      </c>
      <c r="H26" s="1026">
        <f t="shared" si="5"/>
        <v>47600000</v>
      </c>
      <c r="I26" s="1026">
        <f t="shared" si="5"/>
        <v>2350000</v>
      </c>
    </row>
    <row r="27" spans="1:10" ht="23.25" customHeight="1" thickBot="1">
      <c r="A27" s="1565" t="s">
        <v>2368</v>
      </c>
      <c r="B27" s="1566"/>
      <c r="C27" s="1021"/>
      <c r="D27" s="1022">
        <f>D26/C26</f>
        <v>0.39584680926995741</v>
      </c>
      <c r="E27" s="1022">
        <f>E26/C26</f>
        <v>2.4089398434189103E-2</v>
      </c>
      <c r="F27" s="1022"/>
      <c r="G27" s="1022">
        <f>G26/C26</f>
        <v>0.11478152253920104</v>
      </c>
      <c r="H27" s="1022">
        <f>H26/C26</f>
        <v>0.10617179309883344</v>
      </c>
      <c r="I27" s="1022">
        <f>I26/C26</f>
        <v>5.2416746592911468E-3</v>
      </c>
    </row>
    <row r="28" spans="1:10" ht="18.75">
      <c r="A28" s="1578" t="s">
        <v>2369</v>
      </c>
      <c r="B28" s="1579"/>
      <c r="C28" s="1575" t="s">
        <v>408</v>
      </c>
      <c r="D28" s="1027"/>
      <c r="E28" s="1575" t="s">
        <v>409</v>
      </c>
      <c r="F28" s="1575"/>
      <c r="G28" s="1576"/>
      <c r="H28" s="1576"/>
      <c r="I28" s="1577"/>
    </row>
    <row r="29" spans="1:10" ht="56.25">
      <c r="A29" s="1606"/>
      <c r="B29" s="1603"/>
      <c r="C29" s="1604"/>
      <c r="D29" s="1003" t="s">
        <v>410</v>
      </c>
      <c r="E29" s="1003" t="s">
        <v>2370</v>
      </c>
      <c r="F29" s="1003" t="s">
        <v>89</v>
      </c>
      <c r="G29" s="1003" t="s">
        <v>90</v>
      </c>
      <c r="H29" s="1003" t="s">
        <v>2361</v>
      </c>
      <c r="I29" s="1003" t="s">
        <v>2362</v>
      </c>
    </row>
    <row r="30" spans="1:10" ht="45">
      <c r="A30" s="1561" t="s">
        <v>2371</v>
      </c>
      <c r="B30" s="1015" t="s">
        <v>2372</v>
      </c>
      <c r="C30" s="1029">
        <f>'[3]Digital - Connectivity'!F20</f>
        <v>4670000</v>
      </c>
      <c r="D30" s="1029">
        <f>'[3]Digital - Connectivity'!G20</f>
        <v>310000</v>
      </c>
      <c r="E30" s="1029">
        <f>'[3]Digital - Connectivity'!H20</f>
        <v>3425000</v>
      </c>
      <c r="F30" s="1029">
        <f>'[3]Digital - Connectivity'!I20</f>
        <v>0</v>
      </c>
      <c r="G30" s="1029">
        <f>'[3]Digital - Connectivity'!J20</f>
        <v>405000</v>
      </c>
      <c r="H30" s="1029">
        <f>'[3]Digital - Connectivity'!K20</f>
        <v>0</v>
      </c>
      <c r="I30" s="1029">
        <f>'[3]Digital - Connectivity'!L20</f>
        <v>935000</v>
      </c>
    </row>
    <row r="31" spans="1:10" ht="60">
      <c r="A31" s="1562"/>
      <c r="B31" s="1015" t="s">
        <v>2373</v>
      </c>
      <c r="C31" s="1029">
        <f>'[3]Digital - Connectivity'!F26</f>
        <v>2700000</v>
      </c>
      <c r="D31" s="1029">
        <f>'[3]Digital - Connectivity'!G26</f>
        <v>0</v>
      </c>
      <c r="E31" s="1029">
        <f>'[3]Digital - Connectivity'!H26</f>
        <v>2150000</v>
      </c>
      <c r="F31" s="1029">
        <f>'[3]Digital - Connectivity'!I26</f>
        <v>0</v>
      </c>
      <c r="G31" s="1029">
        <f>'[3]Digital - Connectivity'!J26</f>
        <v>300000</v>
      </c>
      <c r="H31" s="1029">
        <f>'[3]Digital - Connectivity'!K26</f>
        <v>0</v>
      </c>
      <c r="I31" s="1029">
        <f>'[3]Digital - Connectivity'!L26</f>
        <v>550000</v>
      </c>
    </row>
    <row r="32" spans="1:10" ht="32.25" customHeight="1" thickBot="1">
      <c r="A32" s="1599" t="s">
        <v>2374</v>
      </c>
      <c r="B32" s="1600"/>
      <c r="C32" s="1026">
        <f t="shared" ref="C32:I32" si="6">SUM(C30:C31)</f>
        <v>7370000</v>
      </c>
      <c r="D32" s="1026">
        <f t="shared" si="6"/>
        <v>310000</v>
      </c>
      <c r="E32" s="1026">
        <f t="shared" si="6"/>
        <v>5575000</v>
      </c>
      <c r="F32" s="1026">
        <f t="shared" si="6"/>
        <v>0</v>
      </c>
      <c r="G32" s="1026">
        <f t="shared" si="6"/>
        <v>705000</v>
      </c>
      <c r="H32" s="1026">
        <f t="shared" si="6"/>
        <v>0</v>
      </c>
      <c r="I32" s="1026">
        <f t="shared" si="6"/>
        <v>1485000</v>
      </c>
    </row>
    <row r="33" spans="1:9" ht="23.25" customHeight="1">
      <c r="A33" s="1565" t="s">
        <v>2375</v>
      </c>
      <c r="B33" s="1566"/>
      <c r="C33" s="1021"/>
      <c r="D33" s="1022">
        <f>D32/C32</f>
        <v>4.2062415196743558E-2</v>
      </c>
      <c r="E33" s="1022">
        <f>E32/C32</f>
        <v>0.75644504748982366</v>
      </c>
      <c r="F33" s="1022"/>
      <c r="G33" s="1022">
        <f>G32/C32</f>
        <v>9.5658073270013563E-2</v>
      </c>
      <c r="H33" s="1022">
        <f>H32/C32</f>
        <v>0</v>
      </c>
      <c r="I33" s="1022">
        <f>I32/C32</f>
        <v>0.20149253731343283</v>
      </c>
    </row>
    <row r="34" spans="1:9" ht="18.75">
      <c r="A34" s="1590" t="s">
        <v>2376</v>
      </c>
      <c r="B34" s="1581"/>
      <c r="C34" s="1587" t="s">
        <v>408</v>
      </c>
      <c r="D34" s="1003"/>
      <c r="E34" s="1587" t="s">
        <v>409</v>
      </c>
      <c r="F34" s="1587"/>
      <c r="G34" s="1582"/>
      <c r="H34" s="1582"/>
      <c r="I34" s="1593"/>
    </row>
    <row r="35" spans="1:9" ht="56.25">
      <c r="A35" s="1580"/>
      <c r="B35" s="1581"/>
      <c r="C35" s="1582"/>
      <c r="D35" s="1003" t="s">
        <v>410</v>
      </c>
      <c r="E35" s="1003" t="s">
        <v>2370</v>
      </c>
      <c r="F35" s="1003" t="s">
        <v>89</v>
      </c>
      <c r="G35" s="1003" t="s">
        <v>90</v>
      </c>
      <c r="H35" s="1003" t="s">
        <v>2361</v>
      </c>
      <c r="I35" s="1003" t="s">
        <v>2362</v>
      </c>
    </row>
    <row r="36" spans="1:9" ht="69.75" customHeight="1">
      <c r="A36" s="1594" t="s">
        <v>2377</v>
      </c>
      <c r="B36" s="1015" t="s">
        <v>2378</v>
      </c>
      <c r="C36" s="1029">
        <f>'[3]Raw Material_sector'!F22</f>
        <v>3119500</v>
      </c>
      <c r="D36" s="1029">
        <f>'[3]Raw Material_sector'!G22</f>
        <v>1440000</v>
      </c>
      <c r="E36" s="1029">
        <f>'[3]Raw Material_sector'!H22</f>
        <v>355000</v>
      </c>
      <c r="F36" s="1029">
        <f>'[3]Raw Material_sector'!I22</f>
        <v>20000</v>
      </c>
      <c r="G36" s="1029">
        <f>'[3]Raw Material_sector'!J22</f>
        <v>74500</v>
      </c>
      <c r="H36" s="1029">
        <f>'[3]Raw Material_sector'!K22</f>
        <v>340000</v>
      </c>
      <c r="I36" s="1029">
        <f>'[3]Raw Material_sector'!L22</f>
        <v>890000</v>
      </c>
    </row>
    <row r="37" spans="1:9" ht="30">
      <c r="A37" s="1595"/>
      <c r="B37" s="1009" t="s">
        <v>979</v>
      </c>
      <c r="C37" s="1029">
        <f>'[3]Raw Material_sector'!F29</f>
        <v>24750000</v>
      </c>
      <c r="D37" s="1029">
        <f>'[3]Raw Material_sector'!G29</f>
        <v>0</v>
      </c>
      <c r="E37" s="1029">
        <f>'[3]Raw Material_sector'!H29</f>
        <v>17000000</v>
      </c>
      <c r="F37" s="1029">
        <f>'[3]Raw Material_sector'!I29</f>
        <v>3550000</v>
      </c>
      <c r="G37" s="1029">
        <f>'[3]Raw Material_sector'!J29</f>
        <v>200000</v>
      </c>
      <c r="H37" s="1029">
        <f>'[3]Raw Material_sector'!K29</f>
        <v>3550000</v>
      </c>
      <c r="I37" s="1029">
        <f>'[3]Raw Material_sector'!L29</f>
        <v>0</v>
      </c>
    </row>
    <row r="38" spans="1:9" ht="60">
      <c r="A38" s="1595"/>
      <c r="B38" s="1009" t="s">
        <v>1000</v>
      </c>
      <c r="C38" s="1029">
        <f>'[3]Raw Material_sector'!F41</f>
        <v>18960000</v>
      </c>
      <c r="D38" s="1029">
        <f>'[3]Raw Material_sector'!G41</f>
        <v>0</v>
      </c>
      <c r="E38" s="1029">
        <f>'[3]Raw Material_sector'!H41</f>
        <v>11800000</v>
      </c>
      <c r="F38" s="1029">
        <f>'[3]Raw Material_sector'!I41</f>
        <v>3830000</v>
      </c>
      <c r="G38" s="1029">
        <f>'[3]Raw Material_sector'!J41</f>
        <v>2850000</v>
      </c>
      <c r="H38" s="1029">
        <f>'[3]Raw Material_sector'!K41</f>
        <v>0</v>
      </c>
      <c r="I38" s="1029">
        <f>'[3]Raw Material_sector'!L41</f>
        <v>480000</v>
      </c>
    </row>
    <row r="39" spans="1:9" ht="30">
      <c r="A39" s="1596"/>
      <c r="B39" s="1015" t="s">
        <v>2379</v>
      </c>
      <c r="C39" s="1029">
        <f>'[3]Raw Material_sector'!F54</f>
        <v>9288500</v>
      </c>
      <c r="D39" s="1029">
        <f>'[3]Raw Material_sector'!G54</f>
        <v>0</v>
      </c>
      <c r="E39" s="1029">
        <f>'[3]Raw Material_sector'!H54</f>
        <v>3947500</v>
      </c>
      <c r="F39" s="1029">
        <f>'[3]Raw Material_sector'!I54</f>
        <v>50000</v>
      </c>
      <c r="G39" s="1029">
        <f>'[3]Raw Material_sector'!J54</f>
        <v>749500</v>
      </c>
      <c r="H39" s="1029">
        <f>'[3]Raw Material_sector'!K54</f>
        <v>2921000</v>
      </c>
      <c r="I39" s="1029">
        <f>'[3]Raw Material_sector'!L54</f>
        <v>2370000</v>
      </c>
    </row>
    <row r="40" spans="1:9" ht="28.35" customHeight="1" thickBot="1">
      <c r="A40" s="1563" t="s">
        <v>2380</v>
      </c>
      <c r="B40" s="1564"/>
      <c r="C40" s="1026">
        <f>SUM(C36:C39)</f>
        <v>56118000</v>
      </c>
      <c r="D40" s="1026">
        <f t="shared" ref="D40:I40" si="7">SUM(D36:D39)</f>
        <v>1440000</v>
      </c>
      <c r="E40" s="1026">
        <f t="shared" si="7"/>
        <v>33102500</v>
      </c>
      <c r="F40" s="1026">
        <f t="shared" si="7"/>
        <v>7450000</v>
      </c>
      <c r="G40" s="1026">
        <f t="shared" si="7"/>
        <v>3874000</v>
      </c>
      <c r="H40" s="1026">
        <f t="shared" si="7"/>
        <v>6811000</v>
      </c>
      <c r="I40" s="1026">
        <f t="shared" si="7"/>
        <v>3740000</v>
      </c>
    </row>
    <row r="41" spans="1:9" ht="23.25" customHeight="1" thickBot="1">
      <c r="A41" s="1565" t="s">
        <v>2381</v>
      </c>
      <c r="B41" s="1566"/>
      <c r="C41" s="1021"/>
      <c r="D41" s="1022">
        <f>D40/C40</f>
        <v>2.5660215973484442E-2</v>
      </c>
      <c r="E41" s="1022">
        <f>E40/C40</f>
        <v>0.5898731244876867</v>
      </c>
      <c r="F41" s="1022"/>
      <c r="G41" s="1022">
        <f>G40/C40</f>
        <v>6.9033108806443561E-2</v>
      </c>
      <c r="H41" s="1022">
        <f>H40/C40</f>
        <v>0.12136925763569621</v>
      </c>
      <c r="I41" s="1022">
        <f>I40/C40</f>
        <v>6.6645283153355425E-2</v>
      </c>
    </row>
    <row r="42" spans="1:9" ht="18.75">
      <c r="A42" s="1578" t="s">
        <v>2382</v>
      </c>
      <c r="B42" s="1579"/>
      <c r="C42" s="1575" t="s">
        <v>408</v>
      </c>
      <c r="D42" s="1027"/>
      <c r="E42" s="1575" t="s">
        <v>409</v>
      </c>
      <c r="F42" s="1575"/>
      <c r="G42" s="1576"/>
      <c r="H42" s="1576"/>
      <c r="I42" s="1577"/>
    </row>
    <row r="43" spans="1:9" ht="56.25">
      <c r="A43" s="1580"/>
      <c r="B43" s="1581"/>
      <c r="C43" s="1582"/>
      <c r="D43" s="1003" t="s">
        <v>410</v>
      </c>
      <c r="E43" s="1003" t="s">
        <v>2370</v>
      </c>
      <c r="F43" s="1003" t="s">
        <v>89</v>
      </c>
      <c r="G43" s="1003" t="s">
        <v>90</v>
      </c>
      <c r="H43" s="1003" t="s">
        <v>2361</v>
      </c>
      <c r="I43" s="1003" t="s">
        <v>2362</v>
      </c>
    </row>
    <row r="44" spans="1:9" ht="75">
      <c r="A44" s="1594" t="s">
        <v>2383</v>
      </c>
      <c r="B44" s="1015" t="s">
        <v>2384</v>
      </c>
      <c r="C44" s="1029">
        <f>'[3]Tourism sector'!G25</f>
        <v>6914000</v>
      </c>
      <c r="D44" s="1029">
        <f>'[3]Tourism sector'!H25</f>
        <v>2710000</v>
      </c>
      <c r="E44" s="1029">
        <f>'[3]Tourism sector'!I25</f>
        <v>1510000</v>
      </c>
      <c r="F44" s="1029">
        <f>'[3]Tourism sector'!J25</f>
        <v>0</v>
      </c>
      <c r="G44" s="1029">
        <f>'[3]Tourism sector'!K25</f>
        <v>294000</v>
      </c>
      <c r="H44" s="1029">
        <f>'[3]Tourism sector'!L25</f>
        <v>710000</v>
      </c>
      <c r="I44" s="1029">
        <f>'[3]Tourism sector'!M25</f>
        <v>1690000</v>
      </c>
    </row>
    <row r="45" spans="1:9" ht="45">
      <c r="A45" s="1597"/>
      <c r="B45" s="1030" t="s">
        <v>2385</v>
      </c>
      <c r="C45" s="1029">
        <f>'[3]Tourism sector'!G42</f>
        <v>4714400</v>
      </c>
      <c r="D45" s="1029">
        <f>'[3]Tourism sector'!H42</f>
        <v>2982000</v>
      </c>
      <c r="E45" s="1029">
        <f>'[3]Tourism sector'!I42</f>
        <v>950000</v>
      </c>
      <c r="F45" s="1029">
        <f>'[3]Tourism sector'!J42</f>
        <v>0</v>
      </c>
      <c r="G45" s="1029">
        <f>'[3]Tourism sector'!K42</f>
        <v>352400</v>
      </c>
      <c r="H45" s="1029">
        <f>'[3]Tourism sector'!L42</f>
        <v>0</v>
      </c>
      <c r="I45" s="1029">
        <f>'[3]Tourism sector'!M42</f>
        <v>430000</v>
      </c>
    </row>
    <row r="46" spans="1:9" ht="24.6" customHeight="1">
      <c r="A46" s="1597"/>
      <c r="B46" s="1015" t="s">
        <v>151</v>
      </c>
      <c r="C46" s="1029">
        <f>'[3]Tourism sector'!G51</f>
        <v>3715300</v>
      </c>
      <c r="D46" s="1029">
        <f>'[3]Tourism sector'!H51</f>
        <v>220000</v>
      </c>
      <c r="E46" s="1029">
        <f>'[3]Tourism sector'!I51</f>
        <v>1040000</v>
      </c>
      <c r="F46" s="1029">
        <f>'[3]Tourism sector'!J51</f>
        <v>1200000</v>
      </c>
      <c r="G46" s="1029">
        <f>'[3]Tourism sector'!K51</f>
        <v>122000</v>
      </c>
      <c r="H46" s="1029">
        <f>'[3]Tourism sector'!L51</f>
        <v>389300</v>
      </c>
      <c r="I46" s="1029">
        <f>'[3]Tourism sector'!M51</f>
        <v>744000</v>
      </c>
    </row>
    <row r="47" spans="1:9" ht="29.25" customHeight="1">
      <c r="A47" s="1597"/>
      <c r="B47" s="1015" t="s">
        <v>2386</v>
      </c>
      <c r="C47" s="1029">
        <f>'[3]Tourism sector'!G85</f>
        <v>127152923.07692307</v>
      </c>
      <c r="D47" s="1029">
        <f>'[3]Tourism sector'!H85</f>
        <v>97316923.076923072</v>
      </c>
      <c r="E47" s="1029">
        <f>'[3]Tourism sector'!I85</f>
        <v>9390000</v>
      </c>
      <c r="F47" s="1029">
        <f>'[3]Tourism sector'!J85</f>
        <v>1700000</v>
      </c>
      <c r="G47" s="1029">
        <f>'[3]Tourism sector'!K85</f>
        <v>1296000</v>
      </c>
      <c r="H47" s="1029">
        <f>'[3]Tourism sector'!L85</f>
        <v>0</v>
      </c>
      <c r="I47" s="1029">
        <f>'[3]Tourism sector'!M85</f>
        <v>17450000</v>
      </c>
    </row>
    <row r="48" spans="1:9" ht="37.35" customHeight="1">
      <c r="A48" s="1597"/>
      <c r="B48" s="1015" t="s">
        <v>2387</v>
      </c>
      <c r="C48" s="1031">
        <f>'[3]Tourism sector'!G97</f>
        <v>8210000</v>
      </c>
      <c r="D48" s="1031">
        <f>'[3]Tourism sector'!H97</f>
        <v>6650000</v>
      </c>
      <c r="E48" s="1031">
        <f>'[3]Tourism sector'!I97</f>
        <v>635000</v>
      </c>
      <c r="F48" s="1031">
        <f>'[3]Tourism sector'!J97</f>
        <v>0</v>
      </c>
      <c r="G48" s="1031">
        <f>'[3]Tourism sector'!K97</f>
        <v>257000</v>
      </c>
      <c r="H48" s="1031">
        <f>'[3]Tourism sector'!L97</f>
        <v>0</v>
      </c>
      <c r="I48" s="1031">
        <f>'[3]Tourism sector'!M97</f>
        <v>925000</v>
      </c>
    </row>
    <row r="49" spans="1:14" ht="30">
      <c r="A49" s="1598"/>
      <c r="B49" s="1015" t="s">
        <v>295</v>
      </c>
      <c r="C49" s="1031">
        <f>'[3]Tourism sector'!G109</f>
        <v>18280000</v>
      </c>
      <c r="D49" s="1031">
        <f>'[3]Tourism sector'!H109</f>
        <v>10000000</v>
      </c>
      <c r="E49" s="1031">
        <f>'[3]Tourism sector'!I109</f>
        <v>465000</v>
      </c>
      <c r="F49" s="1031">
        <f>'[3]Tourism sector'!J109</f>
        <v>1400000</v>
      </c>
      <c r="G49" s="1031">
        <f>'[3]Tourism sector'!K109</f>
        <v>0</v>
      </c>
      <c r="H49" s="1031">
        <f>'[3]Tourism sector'!L109</f>
        <v>0</v>
      </c>
      <c r="I49" s="1031">
        <f>'[3]Tourism sector'!M109</f>
        <v>6415000</v>
      </c>
    </row>
    <row r="50" spans="1:14" ht="63" customHeight="1">
      <c r="A50" s="1028" t="s">
        <v>2388</v>
      </c>
      <c r="B50" s="1032"/>
      <c r="C50" s="1029">
        <f>'[3]Tourism sector'!G117</f>
        <v>1436923.076923077</v>
      </c>
      <c r="D50" s="1029">
        <f>'[3]Tourism sector'!H117</f>
        <v>1366923.076923077</v>
      </c>
      <c r="E50" s="1029">
        <f>'[3]Tourism sector'!I117</f>
        <v>0</v>
      </c>
      <c r="F50" s="1029">
        <f>'[3]Tourism sector'!J117</f>
        <v>0</v>
      </c>
      <c r="G50" s="1029">
        <f>'[3]Tourism sector'!K117</f>
        <v>0</v>
      </c>
      <c r="H50" s="1029">
        <f>'[3]Tourism sector'!L117</f>
        <v>0</v>
      </c>
      <c r="I50" s="1029">
        <f>'[3]Tourism sector'!M117</f>
        <v>70000</v>
      </c>
    </row>
    <row r="51" spans="1:14" ht="29.25" customHeight="1">
      <c r="A51" s="1591" t="s">
        <v>2389</v>
      </c>
      <c r="B51" s="1592"/>
      <c r="C51" s="1016">
        <f t="shared" ref="C51:I51" si="8">SUM(C44:C50)</f>
        <v>170423546.15384614</v>
      </c>
      <c r="D51" s="1016">
        <f t="shared" si="8"/>
        <v>121245846.15384614</v>
      </c>
      <c r="E51" s="1012">
        <f t="shared" si="8"/>
        <v>13990000</v>
      </c>
      <c r="F51" s="1012">
        <f t="shared" si="8"/>
        <v>4300000</v>
      </c>
      <c r="G51" s="1012">
        <f t="shared" si="8"/>
        <v>2321400</v>
      </c>
      <c r="H51" s="1012">
        <f t="shared" si="8"/>
        <v>1099300</v>
      </c>
      <c r="I51" s="1012">
        <f t="shared" si="8"/>
        <v>27724000</v>
      </c>
      <c r="J51" s="1033"/>
      <c r="K51" s="1033"/>
      <c r="L51" s="1033"/>
      <c r="M51" s="1033"/>
      <c r="N51" s="1033"/>
    </row>
    <row r="52" spans="1:14" ht="30">
      <c r="A52" s="1586" t="s">
        <v>340</v>
      </c>
      <c r="B52" s="1015" t="s">
        <v>341</v>
      </c>
      <c r="C52" s="1034">
        <f>'[3]Tourism sector'!G130</f>
        <v>1606600</v>
      </c>
      <c r="D52" s="1034">
        <f>'[3]Tourism sector'!H130</f>
        <v>489600</v>
      </c>
      <c r="E52" s="1034">
        <f>'[3]Tourism sector'!I130</f>
        <v>297000</v>
      </c>
      <c r="F52" s="1034">
        <f>'[3]Tourism sector'!J130</f>
        <v>0</v>
      </c>
      <c r="G52" s="1034">
        <f>'[3]Tourism sector'!K130</f>
        <v>97920</v>
      </c>
      <c r="H52" s="1034">
        <f>'[3]Tourism sector'!L130</f>
        <v>0</v>
      </c>
      <c r="I52" s="1034">
        <f>'[3]Tourism sector'!M130</f>
        <v>820000</v>
      </c>
    </row>
    <row r="53" spans="1:14" ht="23.25" customHeight="1">
      <c r="A53" s="1561"/>
      <c r="B53" s="1015" t="s">
        <v>362</v>
      </c>
      <c r="C53" s="1035">
        <f>'[3]Tourism sector'!G138</f>
        <v>7055000</v>
      </c>
      <c r="D53" s="1035">
        <f>'[3]Tourism sector'!H138</f>
        <v>2055000</v>
      </c>
      <c r="E53" s="1035">
        <f>'[3]Tourism sector'!I138</f>
        <v>0</v>
      </c>
      <c r="F53" s="1035">
        <f>'[3]Tourism sector'!J138</f>
        <v>5000000</v>
      </c>
      <c r="G53" s="1035">
        <f>'[3]Tourism sector'!K138</f>
        <v>411000</v>
      </c>
      <c r="H53" s="1035">
        <f>'[3]Tourism sector'!L138</f>
        <v>0</v>
      </c>
      <c r="I53" s="1035">
        <f>'[3]Tourism sector'!M138</f>
        <v>0</v>
      </c>
    </row>
    <row r="54" spans="1:14" ht="20.25" customHeight="1">
      <c r="A54" s="1561"/>
      <c r="B54" s="1015" t="s">
        <v>379</v>
      </c>
      <c r="C54" s="1036">
        <f>'[3]Tourism sector'!G144</f>
        <v>83715</v>
      </c>
      <c r="D54" s="1036">
        <f>'[3]Tourism sector'!H144</f>
        <v>45255</v>
      </c>
      <c r="E54" s="1036">
        <f>'[3]Tourism sector'!I144</f>
        <v>0</v>
      </c>
      <c r="F54" s="1036">
        <f>'[3]Tourism sector'!J144</f>
        <v>0</v>
      </c>
      <c r="G54" s="1036">
        <f>'[3]Tourism sector'!K144</f>
        <v>0</v>
      </c>
      <c r="H54" s="1036">
        <f>'[3]Tourism sector'!L144</f>
        <v>38460</v>
      </c>
      <c r="I54" s="1036">
        <f>'[3]Tourism sector'!M144</f>
        <v>0</v>
      </c>
    </row>
    <row r="55" spans="1:14" ht="22.35" customHeight="1">
      <c r="A55" s="1561"/>
      <c r="B55" s="1015" t="s">
        <v>2390</v>
      </c>
      <c r="C55" s="1037">
        <f>'[3]Tourism sector'!G150</f>
        <v>430000</v>
      </c>
      <c r="D55" s="1037">
        <f>'[3]Tourism sector'!H150</f>
        <v>130000</v>
      </c>
      <c r="E55" s="1037">
        <f>'[3]Tourism sector'!I150</f>
        <v>130000</v>
      </c>
      <c r="F55" s="1037">
        <f>'[3]Tourism sector'!J150</f>
        <v>0</v>
      </c>
      <c r="G55" s="1037">
        <f>'[3]Tourism sector'!K150</f>
        <v>2830320</v>
      </c>
      <c r="H55" s="1037">
        <f>'[3]Tourism sector'!L150</f>
        <v>0</v>
      </c>
      <c r="I55" s="1037">
        <f>'[3]Tourism sector'!M150</f>
        <v>170000</v>
      </c>
    </row>
    <row r="56" spans="1:14" ht="22.35" customHeight="1">
      <c r="A56" s="1588" t="s">
        <v>2391</v>
      </c>
      <c r="B56" s="1589"/>
      <c r="C56" s="1038">
        <f>SUM(C52:C55)</f>
        <v>9175315</v>
      </c>
      <c r="D56" s="1038">
        <f t="shared" ref="D56:I56" si="9">SUM(D52:D55)</f>
        <v>2719855</v>
      </c>
      <c r="E56" s="1038">
        <f t="shared" si="9"/>
        <v>427000</v>
      </c>
      <c r="F56" s="1038">
        <f t="shared" si="9"/>
        <v>5000000</v>
      </c>
      <c r="G56" s="1038">
        <f t="shared" si="9"/>
        <v>3339240</v>
      </c>
      <c r="H56" s="1038">
        <f t="shared" si="9"/>
        <v>38460</v>
      </c>
      <c r="I56" s="1038">
        <f t="shared" si="9"/>
        <v>990000</v>
      </c>
    </row>
    <row r="57" spans="1:14" ht="24.6" customHeight="1" thickBot="1">
      <c r="A57" s="1563" t="s">
        <v>2392</v>
      </c>
      <c r="B57" s="1564"/>
      <c r="C57" s="1039">
        <f t="shared" ref="C57:I57" si="10">C56+C51</f>
        <v>179598861.15384614</v>
      </c>
      <c r="D57" s="1039">
        <f t="shared" si="10"/>
        <v>123965701.15384614</v>
      </c>
      <c r="E57" s="1026">
        <f t="shared" si="10"/>
        <v>14417000</v>
      </c>
      <c r="F57" s="1026">
        <f t="shared" si="10"/>
        <v>9300000</v>
      </c>
      <c r="G57" s="1026">
        <f t="shared" si="10"/>
        <v>5660640</v>
      </c>
      <c r="H57" s="1026">
        <f t="shared" si="10"/>
        <v>1137760</v>
      </c>
      <c r="I57" s="1026">
        <f t="shared" si="10"/>
        <v>28714000</v>
      </c>
    </row>
    <row r="58" spans="1:14" ht="23.25" customHeight="1" thickBot="1">
      <c r="A58" s="1565" t="s">
        <v>2393</v>
      </c>
      <c r="B58" s="1566"/>
      <c r="C58" s="1021"/>
      <c r="D58" s="1022">
        <f>D57/C57</f>
        <v>0.6902365658524745</v>
      </c>
      <c r="E58" s="1022">
        <f>E57/C57</f>
        <v>8.0273337522169794E-2</v>
      </c>
      <c r="F58" s="1022"/>
      <c r="G58" s="1022">
        <f>G57/C57</f>
        <v>3.1518239946694539E-2</v>
      </c>
      <c r="H58" s="1022">
        <f>H57/C57</f>
        <v>6.3350067627955817E-3</v>
      </c>
      <c r="I58" s="1022">
        <f>I57/C57</f>
        <v>0.15987851935989342</v>
      </c>
    </row>
    <row r="59" spans="1:14" ht="18.75">
      <c r="A59" s="1590" t="s">
        <v>2394</v>
      </c>
      <c r="B59" s="1581"/>
      <c r="C59" s="1587" t="s">
        <v>408</v>
      </c>
      <c r="D59" s="1003"/>
      <c r="E59" s="1583" t="s">
        <v>409</v>
      </c>
      <c r="F59" s="1584"/>
      <c r="G59" s="1584"/>
      <c r="H59" s="1584"/>
      <c r="I59" s="1585"/>
    </row>
    <row r="60" spans="1:14" ht="56.25">
      <c r="A60" s="1580"/>
      <c r="B60" s="1581"/>
      <c r="C60" s="1582"/>
      <c r="D60" s="1003" t="s">
        <v>410</v>
      </c>
      <c r="E60" s="1003" t="s">
        <v>2370</v>
      </c>
      <c r="F60" s="1003" t="s">
        <v>89</v>
      </c>
      <c r="G60" s="1003" t="s">
        <v>90</v>
      </c>
      <c r="H60" s="1003" t="s">
        <v>2361</v>
      </c>
      <c r="I60" s="1003" t="s">
        <v>2362</v>
      </c>
    </row>
    <row r="61" spans="1:14" ht="45" customHeight="1">
      <c r="A61" s="1586" t="s">
        <v>2395</v>
      </c>
      <c r="B61" s="1009" t="s">
        <v>2396</v>
      </c>
      <c r="C61" s="1029">
        <f>[3]Education!F22</f>
        <v>610000</v>
      </c>
      <c r="D61" s="1029">
        <f>[3]Education!G22</f>
        <v>35000</v>
      </c>
      <c r="E61" s="1029">
        <f>[3]Education!H22</f>
        <v>525000</v>
      </c>
      <c r="F61" s="1029">
        <f>[3]Education!I22</f>
        <v>0</v>
      </c>
      <c r="G61" s="1029">
        <f>[3]Education!J22</f>
        <v>97000</v>
      </c>
      <c r="H61" s="1029">
        <f>[3]Education!K22</f>
        <v>30000</v>
      </c>
      <c r="I61" s="1029">
        <f>[3]Education!L22</f>
        <v>20000</v>
      </c>
    </row>
    <row r="62" spans="1:14" ht="75">
      <c r="A62" s="1561"/>
      <c r="B62" s="1015" t="s">
        <v>2397</v>
      </c>
      <c r="C62" s="1029">
        <f>[3]Education!F29</f>
        <v>50000</v>
      </c>
      <c r="D62" s="1029">
        <f>[3]Education!G29</f>
        <v>0</v>
      </c>
      <c r="E62" s="1029">
        <f>[3]Education!H29</f>
        <v>50000</v>
      </c>
      <c r="F62" s="1029">
        <f>[3]Education!I29</f>
        <v>0</v>
      </c>
      <c r="G62" s="1029">
        <f>[3]Education!J29</f>
        <v>10000</v>
      </c>
      <c r="H62" s="1029">
        <f>[3]Education!K29</f>
        <v>0</v>
      </c>
      <c r="I62" s="1029">
        <f>[3]Education!L29</f>
        <v>0</v>
      </c>
    </row>
    <row r="63" spans="1:14" ht="75">
      <c r="A63" s="1561"/>
      <c r="B63" s="1009" t="s">
        <v>2398</v>
      </c>
      <c r="C63" s="1029">
        <f>[3]Education!F74</f>
        <v>5650000</v>
      </c>
      <c r="D63" s="1029">
        <f>[3]Education!G74</f>
        <v>5000</v>
      </c>
      <c r="E63" s="1029">
        <f>[3]Education!H74</f>
        <v>4590000</v>
      </c>
      <c r="F63" s="1029">
        <f>[3]Education!I74</f>
        <v>0</v>
      </c>
      <c r="G63" s="1029">
        <f>[3]Education!J74</f>
        <v>414000</v>
      </c>
      <c r="H63" s="1029">
        <f>[3]Education!K74</f>
        <v>0</v>
      </c>
      <c r="I63" s="1029">
        <f>[3]Education!L74</f>
        <v>1055000</v>
      </c>
      <c r="J63" s="1033"/>
    </row>
    <row r="64" spans="1:14" ht="81" customHeight="1">
      <c r="A64" s="1561"/>
      <c r="B64" s="1015" t="s">
        <v>2399</v>
      </c>
      <c r="C64" s="1029">
        <f>[3]Education!F97</f>
        <v>5550000</v>
      </c>
      <c r="D64" s="1029">
        <f>[3]Education!G97</f>
        <v>0</v>
      </c>
      <c r="E64" s="1029">
        <f>[3]Education!H97</f>
        <v>2650000</v>
      </c>
      <c r="F64" s="1029">
        <f>[3]Education!I97</f>
        <v>0</v>
      </c>
      <c r="G64" s="1029">
        <f>[3]Education!J97</f>
        <v>440000</v>
      </c>
      <c r="H64" s="1029">
        <f>[3]Education!K97</f>
        <v>0</v>
      </c>
      <c r="I64" s="1029">
        <f>[3]Education!L97</f>
        <v>2900000</v>
      </c>
    </row>
    <row r="65" spans="1:10" ht="27" customHeight="1" thickBot="1">
      <c r="A65" s="1563" t="s">
        <v>2400</v>
      </c>
      <c r="B65" s="1564"/>
      <c r="C65" s="1026">
        <f>SUM(C61:C64)</f>
        <v>11860000</v>
      </c>
      <c r="D65" s="1026">
        <f t="shared" ref="D65:I65" si="11">SUM(D61:D64)</f>
        <v>40000</v>
      </c>
      <c r="E65" s="1026">
        <f t="shared" si="11"/>
        <v>7815000</v>
      </c>
      <c r="F65" s="1026">
        <f t="shared" si="11"/>
        <v>0</v>
      </c>
      <c r="G65" s="1026">
        <f t="shared" si="11"/>
        <v>961000</v>
      </c>
      <c r="H65" s="1026">
        <f t="shared" si="11"/>
        <v>30000</v>
      </c>
      <c r="I65" s="1026">
        <f t="shared" si="11"/>
        <v>3975000</v>
      </c>
    </row>
    <row r="66" spans="1:10" ht="23.25" customHeight="1" thickBot="1">
      <c r="A66" s="1565" t="s">
        <v>2401</v>
      </c>
      <c r="B66" s="1566"/>
      <c r="C66" s="1021"/>
      <c r="D66" s="1022">
        <f>D65/C65</f>
        <v>3.3726812816188868E-3</v>
      </c>
      <c r="E66" s="1022">
        <f>E65/C65</f>
        <v>0.65893760539629009</v>
      </c>
      <c r="F66" s="1022"/>
      <c r="G66" s="1022">
        <f>G65/C65</f>
        <v>8.1028667790893766E-2</v>
      </c>
      <c r="H66" s="1022">
        <f>H65/C65</f>
        <v>2.5295109612141651E-3</v>
      </c>
      <c r="I66" s="1022">
        <f>I65/C65</f>
        <v>0.3351602023608769</v>
      </c>
    </row>
    <row r="67" spans="1:10" ht="18.75">
      <c r="A67" s="1578" t="s">
        <v>2402</v>
      </c>
      <c r="B67" s="1579"/>
      <c r="C67" s="1575" t="s">
        <v>408</v>
      </c>
      <c r="D67" s="1027"/>
      <c r="E67" s="1575" t="s">
        <v>409</v>
      </c>
      <c r="F67" s="1575"/>
      <c r="G67" s="1576"/>
      <c r="H67" s="1576"/>
      <c r="I67" s="1577"/>
    </row>
    <row r="68" spans="1:10" ht="56.25">
      <c r="A68" s="1580"/>
      <c r="B68" s="1581"/>
      <c r="C68" s="1582"/>
      <c r="D68" s="1003" t="s">
        <v>410</v>
      </c>
      <c r="E68" s="1003" t="s">
        <v>2370</v>
      </c>
      <c r="F68" s="1003" t="s">
        <v>89</v>
      </c>
      <c r="G68" s="1003" t="s">
        <v>90</v>
      </c>
      <c r="H68" s="1003" t="s">
        <v>2361</v>
      </c>
      <c r="I68" s="1003" t="s">
        <v>2362</v>
      </c>
    </row>
    <row r="69" spans="1:10" ht="75">
      <c r="A69" s="1561" t="s">
        <v>2403</v>
      </c>
      <c r="B69" s="1015" t="s">
        <v>1514</v>
      </c>
      <c r="C69" s="1010">
        <f>'[3]Talent retention'!F25</f>
        <v>19462616</v>
      </c>
      <c r="D69" s="1010">
        <f>'[3]Talent retention'!G25</f>
        <v>2262616</v>
      </c>
      <c r="E69" s="1010">
        <f>'[3]Talent retention'!H25</f>
        <v>15120000</v>
      </c>
      <c r="F69" s="1010">
        <f>'[3]Talent retention'!I25</f>
        <v>180000</v>
      </c>
      <c r="G69" s="1010">
        <f>'[3]Talent retention'!J25</f>
        <v>2320000</v>
      </c>
      <c r="H69" s="1010">
        <f>'[3]Talent retention'!K25</f>
        <v>100000</v>
      </c>
      <c r="I69" s="1010">
        <f>'[3]Talent retention'!L25</f>
        <v>1800000</v>
      </c>
      <c r="J69" s="1025"/>
    </row>
    <row r="70" spans="1:10" ht="74.25" customHeight="1">
      <c r="A70" s="1562"/>
      <c r="B70" s="1015" t="s">
        <v>2404</v>
      </c>
      <c r="C70" s="1010">
        <f>'[3]Talent retention'!F35</f>
        <v>24835000</v>
      </c>
      <c r="D70" s="1010">
        <f>'[3]Talent retention'!G35</f>
        <v>0</v>
      </c>
      <c r="E70" s="1010">
        <f>'[3]Talent retention'!H35</f>
        <v>9480000</v>
      </c>
      <c r="F70" s="1010">
        <f>'[3]Talent retention'!I35</f>
        <v>2710000</v>
      </c>
      <c r="G70" s="1010">
        <f>'[3]Talent retention'!J35</f>
        <v>2441000</v>
      </c>
      <c r="H70" s="1010">
        <f>'[3]Talent retention'!K35</f>
        <v>6800000</v>
      </c>
      <c r="I70" s="1010">
        <f>'[3]Talent retention'!L35</f>
        <v>5845000</v>
      </c>
    </row>
    <row r="71" spans="1:10" ht="41.25" customHeight="1" thickBot="1">
      <c r="A71" s="1563" t="s">
        <v>2405</v>
      </c>
      <c r="B71" s="1564"/>
      <c r="C71" s="1026">
        <v>44297616</v>
      </c>
      <c r="D71" s="1026">
        <v>44297616</v>
      </c>
      <c r="E71" s="1026">
        <v>44297616</v>
      </c>
      <c r="F71" s="1026">
        <v>44297616</v>
      </c>
      <c r="G71" s="1026">
        <v>44297616</v>
      </c>
      <c r="H71" s="1026">
        <v>44297616</v>
      </c>
      <c r="I71" s="1026">
        <v>44297616</v>
      </c>
      <c r="J71" s="1040"/>
    </row>
    <row r="72" spans="1:10" ht="23.25" customHeight="1" thickBot="1">
      <c r="A72" s="1565" t="s">
        <v>2406</v>
      </c>
      <c r="B72" s="1566"/>
      <c r="C72" s="1021"/>
      <c r="D72" s="1022">
        <f>D71/C71</f>
        <v>1</v>
      </c>
      <c r="E72" s="1022">
        <f>E71/C71</f>
        <v>1</v>
      </c>
      <c r="F72" s="1022"/>
      <c r="G72" s="1022">
        <f>G71/C71</f>
        <v>1</v>
      </c>
      <c r="H72" s="1022">
        <f>H71/C71</f>
        <v>1</v>
      </c>
      <c r="I72" s="1022">
        <f>I71/C71</f>
        <v>1</v>
      </c>
    </row>
    <row r="73" spans="1:10" ht="18.75">
      <c r="A73" s="1578" t="s">
        <v>2407</v>
      </c>
      <c r="B73" s="1579"/>
      <c r="C73" s="1575" t="s">
        <v>408</v>
      </c>
      <c r="D73" s="1027"/>
      <c r="E73" s="1575" t="s">
        <v>409</v>
      </c>
      <c r="F73" s="1575"/>
      <c r="G73" s="1576"/>
      <c r="H73" s="1576"/>
      <c r="I73" s="1577"/>
    </row>
    <row r="74" spans="1:10" ht="56.25">
      <c r="A74" s="1580"/>
      <c r="B74" s="1581"/>
      <c r="C74" s="1582"/>
      <c r="D74" s="1003" t="s">
        <v>410</v>
      </c>
      <c r="E74" s="1003" t="s">
        <v>2370</v>
      </c>
      <c r="F74" s="1003" t="s">
        <v>89</v>
      </c>
      <c r="G74" s="1003" t="s">
        <v>90</v>
      </c>
      <c r="H74" s="1003" t="s">
        <v>2361</v>
      </c>
      <c r="I74" s="1003" t="s">
        <v>2362</v>
      </c>
    </row>
    <row r="75" spans="1:10" ht="90">
      <c r="A75" s="1561" t="s">
        <v>2408</v>
      </c>
      <c r="B75" s="1015" t="s">
        <v>2409</v>
      </c>
      <c r="C75" s="1029">
        <f>'[3]Research and Innovation'!F17</f>
        <v>1250000</v>
      </c>
      <c r="D75" s="1029">
        <f>'[3]Research and Innovation'!G17</f>
        <v>0</v>
      </c>
      <c r="E75" s="1029">
        <f>'[3]Research and Innovation'!H17</f>
        <v>490000</v>
      </c>
      <c r="F75" s="1029">
        <f>'[3]Research and Innovation'!I17</f>
        <v>12000</v>
      </c>
      <c r="G75" s="1029">
        <f>'[3]Research and Innovation'!J17</f>
        <v>200000</v>
      </c>
      <c r="H75" s="1029">
        <f>'[3]Research and Innovation'!K17</f>
        <v>0</v>
      </c>
      <c r="I75" s="1029">
        <f>'[3]Research and Innovation'!L17</f>
        <v>560000</v>
      </c>
      <c r="J75" s="1041"/>
    </row>
    <row r="76" spans="1:10" ht="75">
      <c r="A76" s="1562"/>
      <c r="B76" s="1015" t="s">
        <v>2410</v>
      </c>
      <c r="C76" s="1029">
        <f>'[3]Research and Innovation'!F42</f>
        <v>107796000</v>
      </c>
      <c r="D76" s="1029">
        <f>'[3]Research and Innovation'!G42</f>
        <v>100000</v>
      </c>
      <c r="E76" s="1029">
        <f>'[3]Research and Innovation'!H42</f>
        <v>19850000</v>
      </c>
      <c r="F76" s="1029">
        <f>'[3]Research and Innovation'!I42</f>
        <v>3610000</v>
      </c>
      <c r="G76" s="1029">
        <f>'[3]Research and Innovation'!J42</f>
        <v>64000000</v>
      </c>
      <c r="H76" s="1029">
        <f>'[3]Research and Innovation'!K42</f>
        <v>40000</v>
      </c>
      <c r="I76" s="1029">
        <f>'[3]Research and Innovation'!L42</f>
        <v>23800000</v>
      </c>
    </row>
    <row r="77" spans="1:10" ht="60">
      <c r="A77" s="1562"/>
      <c r="B77" s="1015" t="s">
        <v>1906</v>
      </c>
      <c r="C77" s="1029">
        <f>'[3]Research and Innovation'!F66</f>
        <v>10645000</v>
      </c>
      <c r="D77" s="1029">
        <f>'[3]Research and Innovation'!G66</f>
        <v>220000</v>
      </c>
      <c r="E77" s="1029">
        <f>'[3]Research and Innovation'!H66</f>
        <v>6845000</v>
      </c>
      <c r="F77" s="1029">
        <f>'[3]Research and Innovation'!I66</f>
        <v>1189000</v>
      </c>
      <c r="G77" s="1029">
        <f>'[3]Research and Innovation'!J66</f>
        <v>0</v>
      </c>
      <c r="H77" s="1029">
        <f>'[3]Research and Innovation'!K66</f>
        <v>0</v>
      </c>
      <c r="I77" s="1029">
        <f>'[3]Research and Innovation'!L66</f>
        <v>3580000</v>
      </c>
    </row>
    <row r="78" spans="1:10" ht="105">
      <c r="A78" s="1562"/>
      <c r="B78" s="1015" t="s">
        <v>2411</v>
      </c>
      <c r="C78" s="1029">
        <f>'[3]Research and Innovation'!F95</f>
        <v>33402000</v>
      </c>
      <c r="D78" s="1029">
        <f>'[3]Research and Innovation'!G95</f>
        <v>0</v>
      </c>
      <c r="E78" s="1029">
        <f>'[3]Research and Innovation'!H95</f>
        <v>7460000</v>
      </c>
      <c r="F78" s="1029">
        <f>'[3]Research and Innovation'!I95</f>
        <v>632000</v>
      </c>
      <c r="G78" s="1029">
        <f>'[3]Research and Innovation'!J95</f>
        <v>500000</v>
      </c>
      <c r="H78" s="1029">
        <f>'[3]Research and Innovation'!K95</f>
        <v>20395000</v>
      </c>
      <c r="I78" s="1029">
        <f>'[3]Research and Innovation'!L95</f>
        <v>4415000</v>
      </c>
      <c r="J78" s="1033"/>
    </row>
    <row r="79" spans="1:10" ht="30">
      <c r="A79" s="1562"/>
      <c r="B79" s="1015" t="s">
        <v>2097</v>
      </c>
      <c r="C79" s="1029">
        <f>'[3]Research and Innovation'!F133</f>
        <v>208241300</v>
      </c>
      <c r="D79" s="1029">
        <f>'[3]Research and Innovation'!G133</f>
        <v>116100000</v>
      </c>
      <c r="E79" s="1029">
        <f>'[3]Research and Innovation'!H133</f>
        <v>3906500</v>
      </c>
      <c r="F79" s="1029">
        <f>'[3]Research and Innovation'!I133</f>
        <v>1951300</v>
      </c>
      <c r="G79" s="1029">
        <f>'[3]Research and Innovation'!J133</f>
        <v>20230000</v>
      </c>
      <c r="H79" s="1029">
        <f>'[3]Research and Innovation'!K133</f>
        <v>66060000</v>
      </c>
      <c r="I79" s="1029">
        <f>'[3]Research and Innovation'!L133</f>
        <v>1193500</v>
      </c>
    </row>
    <row r="80" spans="1:10" ht="33.6" customHeight="1" thickBot="1">
      <c r="A80" s="1563" t="s">
        <v>2412</v>
      </c>
      <c r="B80" s="1564"/>
      <c r="C80" s="1026">
        <f>SUM(C75:C79)</f>
        <v>361334300</v>
      </c>
      <c r="D80" s="1026">
        <f t="shared" ref="D80:I80" si="12">SUM(D75:D79)</f>
        <v>116420000</v>
      </c>
      <c r="E80" s="1026">
        <f t="shared" si="12"/>
        <v>38551500</v>
      </c>
      <c r="F80" s="1026"/>
      <c r="G80" s="1026">
        <f t="shared" si="12"/>
        <v>84930000</v>
      </c>
      <c r="H80" s="1026">
        <f t="shared" si="12"/>
        <v>86495000</v>
      </c>
      <c r="I80" s="1026">
        <f t="shared" si="12"/>
        <v>33548500</v>
      </c>
    </row>
    <row r="81" spans="1:14" ht="23.25" customHeight="1" thickBot="1">
      <c r="A81" s="1565" t="s">
        <v>2413</v>
      </c>
      <c r="B81" s="1566"/>
      <c r="C81" s="1021"/>
      <c r="D81" s="1022">
        <f>D80/C80</f>
        <v>0.32219470999570204</v>
      </c>
      <c r="E81" s="1022">
        <f>E80/C80</f>
        <v>0.10669205774264995</v>
      </c>
      <c r="F81" s="1022"/>
      <c r="G81" s="1022">
        <f>G80/C80</f>
        <v>0.23504549664950158</v>
      </c>
      <c r="H81" s="1022">
        <f>H80/C80</f>
        <v>0.23937666587423337</v>
      </c>
      <c r="I81" s="1022">
        <f>I80/C80</f>
        <v>9.2846153824865232E-2</v>
      </c>
    </row>
    <row r="82" spans="1:14" ht="18.75">
      <c r="A82" s="1578" t="s">
        <v>2414</v>
      </c>
      <c r="B82" s="1579"/>
      <c r="C82" s="1575" t="s">
        <v>408</v>
      </c>
      <c r="D82" s="1027"/>
      <c r="E82" s="1575" t="s">
        <v>409</v>
      </c>
      <c r="F82" s="1575"/>
      <c r="G82" s="1576"/>
      <c r="H82" s="1576"/>
      <c r="I82" s="1577"/>
    </row>
    <row r="83" spans="1:14" ht="56.25">
      <c r="A83" s="1580"/>
      <c r="B83" s="1581"/>
      <c r="C83" s="1582"/>
      <c r="D83" s="1003" t="s">
        <v>410</v>
      </c>
      <c r="E83" s="1003" t="s">
        <v>2370</v>
      </c>
      <c r="F83" s="1003" t="s">
        <v>89</v>
      </c>
      <c r="G83" s="1003" t="s">
        <v>90</v>
      </c>
      <c r="H83" s="1003" t="s">
        <v>2361</v>
      </c>
      <c r="I83" s="1003" t="s">
        <v>2362</v>
      </c>
    </row>
    <row r="84" spans="1:14" ht="45" customHeight="1">
      <c r="A84" s="1561" t="s">
        <v>2415</v>
      </c>
      <c r="B84" s="1015" t="s">
        <v>1622</v>
      </c>
      <c r="C84" s="1029">
        <f>[3]Diaspora!F15</f>
        <v>34560000</v>
      </c>
      <c r="D84" s="1029">
        <f>[3]Diaspora!G15</f>
        <v>4650000</v>
      </c>
      <c r="E84" s="1029">
        <f>[3]Diaspora!H15</f>
        <v>23000000</v>
      </c>
      <c r="F84" s="1029">
        <f>[3]Diaspora!I15</f>
        <v>950000</v>
      </c>
      <c r="G84" s="1029">
        <f>[3]Diaspora!J15</f>
        <v>5760000</v>
      </c>
      <c r="H84" s="1029">
        <f>[3]Diaspora!K15</f>
        <v>0</v>
      </c>
      <c r="I84" s="1029">
        <f>[3]Diaspora!L15</f>
        <v>200000</v>
      </c>
      <c r="J84" s="1033"/>
    </row>
    <row r="85" spans="1:14" ht="45">
      <c r="A85" s="1562"/>
      <c r="B85" s="1015" t="s">
        <v>2416</v>
      </c>
      <c r="C85" s="1029">
        <f>[3]Diaspora!F38</f>
        <v>26148000</v>
      </c>
      <c r="D85" s="1029">
        <f>[3]Diaspora!G38</f>
        <v>3620000</v>
      </c>
      <c r="E85" s="1029">
        <f>[3]Diaspora!H38</f>
        <v>11440000</v>
      </c>
      <c r="F85" s="1029">
        <f>[3]Diaspora!I38</f>
        <v>5000000</v>
      </c>
      <c r="G85" s="1029">
        <f>[3]Diaspora!J38</f>
        <v>4428000</v>
      </c>
      <c r="H85" s="1029">
        <f>[3]Diaspora!K38</f>
        <v>0</v>
      </c>
      <c r="I85" s="1029">
        <f>[3]Diaspora!L38</f>
        <v>1660000</v>
      </c>
    </row>
    <row r="86" spans="1:14" ht="30">
      <c r="A86" s="1562"/>
      <c r="B86" s="1009" t="s">
        <v>1742</v>
      </c>
      <c r="C86" s="1029">
        <f>[3]Diaspora!F49</f>
        <v>9220000</v>
      </c>
      <c r="D86" s="1029">
        <f>[3]Diaspora!G49</f>
        <v>10000</v>
      </c>
      <c r="E86" s="1029">
        <f>[3]Diaspora!H49</f>
        <v>6700000</v>
      </c>
      <c r="F86" s="1029">
        <f>[3]Diaspora!I49</f>
        <v>500000</v>
      </c>
      <c r="G86" s="1029">
        <f>[3]Diaspora!J49</f>
        <v>1010000</v>
      </c>
      <c r="H86" s="1029">
        <f>[3]Diaspora!K49</f>
        <v>0</v>
      </c>
      <c r="I86" s="1029">
        <f>[3]Diaspora!L49</f>
        <v>1000000</v>
      </c>
      <c r="J86" s="1033"/>
    </row>
    <row r="87" spans="1:14" ht="37.35" customHeight="1" thickBot="1">
      <c r="A87" s="1563" t="s">
        <v>2417</v>
      </c>
      <c r="B87" s="1564"/>
      <c r="C87" s="1042">
        <f t="shared" ref="C87:I87" si="13">SUM(C84:C86)</f>
        <v>69928000</v>
      </c>
      <c r="D87" s="1042">
        <f t="shared" si="13"/>
        <v>8280000</v>
      </c>
      <c r="E87" s="1042">
        <f t="shared" si="13"/>
        <v>41140000</v>
      </c>
      <c r="F87" s="1042">
        <f t="shared" si="13"/>
        <v>6450000</v>
      </c>
      <c r="G87" s="1042">
        <f t="shared" si="13"/>
        <v>11198000</v>
      </c>
      <c r="H87" s="1042">
        <f t="shared" si="13"/>
        <v>0</v>
      </c>
      <c r="I87" s="1042">
        <f t="shared" si="13"/>
        <v>2860000</v>
      </c>
    </row>
    <row r="88" spans="1:14" ht="23.25" customHeight="1">
      <c r="A88" s="1565" t="s">
        <v>2418</v>
      </c>
      <c r="B88" s="1566"/>
      <c r="C88" s="1021"/>
      <c r="D88" s="1022">
        <f>D87/C87</f>
        <v>0.11840750486214392</v>
      </c>
      <c r="E88" s="1022">
        <f>E87/C87</f>
        <v>0.58831941425466194</v>
      </c>
      <c r="F88" s="1022"/>
      <c r="G88" s="1022">
        <f>G87/C87</f>
        <v>0.16013614002974488</v>
      </c>
      <c r="H88" s="1022">
        <f>H87/C87</f>
        <v>0</v>
      </c>
      <c r="I88" s="1022">
        <f>I87/C87</f>
        <v>4.0899210616634249E-2</v>
      </c>
    </row>
    <row r="89" spans="1:14" ht="23.25" customHeight="1">
      <c r="A89" s="1043" t="s">
        <v>2419</v>
      </c>
      <c r="B89" s="1043"/>
      <c r="C89" s="1021">
        <f>'[3]S3 Communication'!E67</f>
        <v>3285000</v>
      </c>
      <c r="D89" s="1022"/>
      <c r="E89" s="1022"/>
      <c r="F89" s="1022"/>
      <c r="G89" s="1022"/>
      <c r="H89" s="1022"/>
      <c r="I89" s="1044">
        <f>C89</f>
        <v>3285000</v>
      </c>
    </row>
    <row r="90" spans="1:14">
      <c r="A90" s="1045"/>
      <c r="B90" s="1045" t="s">
        <v>404</v>
      </c>
      <c r="C90" s="1046">
        <f>C87+C80+C71+C65+C57+C40+C32+C26+C17+C89</f>
        <v>1263424816.3695326</v>
      </c>
      <c r="D90" s="1046">
        <f>D87+D80+D71+D65+D57+D40+D32+D26+D17</f>
        <v>472946356.36953241</v>
      </c>
      <c r="E90" s="1046">
        <f>E87+E80+E71+E65+E57+E40+E32+E26+E17</f>
        <v>273978616</v>
      </c>
      <c r="F90" s="1046">
        <f>F87+F80+F71+F65+F57+F40+F32+F26+F17</f>
        <v>238387616</v>
      </c>
      <c r="G90" s="1046">
        <f>G87+G80+G71+G65+G57+G40+G32+G26+G17</f>
        <v>203086256</v>
      </c>
      <c r="H90" s="1046">
        <f>H87+H80+H71+H65+H57+H40+H32+H26+H17</f>
        <v>187171376</v>
      </c>
      <c r="I90" s="1046">
        <f>I87+I80+I71+I65+I57+I40+I32+I26+I17+I89</f>
        <v>124255116</v>
      </c>
    </row>
    <row r="91" spans="1:14">
      <c r="A91" s="1047"/>
      <c r="B91" s="1047" t="s">
        <v>2420</v>
      </c>
      <c r="C91" s="1047"/>
      <c r="D91" s="1048">
        <f>D90/C90*100</f>
        <v>37.433676325002843</v>
      </c>
      <c r="E91" s="1048">
        <f>E90/D90*100</f>
        <v>57.930167409076994</v>
      </c>
      <c r="F91" s="1048"/>
      <c r="G91" s="1048">
        <f>G90/C90*100</f>
        <v>16.074265232779815</v>
      </c>
      <c r="H91" s="1048">
        <f>H90/C90*100</f>
        <v>14.814603415646003</v>
      </c>
      <c r="I91" s="1048">
        <f>I90/C90*100</f>
        <v>9.8347851324504347</v>
      </c>
    </row>
    <row r="93" spans="1:14">
      <c r="E93" s="1049"/>
      <c r="F93" s="1049"/>
    </row>
    <row r="96" spans="1:14" ht="31.5" customHeight="1" thickBot="1">
      <c r="B96" s="1050"/>
      <c r="C96" s="1050"/>
      <c r="D96" s="1051"/>
      <c r="E96" s="1559" t="s">
        <v>409</v>
      </c>
      <c r="F96" s="1567"/>
      <c r="G96" s="1567"/>
      <c r="H96" s="1567"/>
      <c r="I96" s="1567"/>
      <c r="J96" s="1567"/>
      <c r="K96" s="1567"/>
      <c r="L96" s="1567"/>
      <c r="M96" s="1567"/>
      <c r="N96" s="1567"/>
    </row>
    <row r="97" spans="2:14" ht="63.75" customHeight="1">
      <c r="B97" s="1568" t="s">
        <v>2421</v>
      </c>
      <c r="C97" s="1570" t="s">
        <v>2422</v>
      </c>
      <c r="D97" s="1572" t="s">
        <v>408</v>
      </c>
      <c r="E97" s="1559" t="s">
        <v>87</v>
      </c>
      <c r="F97" s="1574"/>
      <c r="G97" s="1559" t="s">
        <v>88</v>
      </c>
      <c r="H97" s="1560"/>
      <c r="I97" s="1559" t="s">
        <v>90</v>
      </c>
      <c r="J97" s="1560"/>
      <c r="K97" s="1559" t="s">
        <v>91</v>
      </c>
      <c r="L97" s="1560"/>
      <c r="M97" s="1559" t="s">
        <v>2362</v>
      </c>
      <c r="N97" s="1560"/>
    </row>
    <row r="98" spans="2:14" ht="45">
      <c r="B98" s="1569"/>
      <c r="C98" s="1571"/>
      <c r="D98" s="1573"/>
      <c r="E98" s="1052" t="s">
        <v>2423</v>
      </c>
      <c r="F98" s="1052" t="s">
        <v>2424</v>
      </c>
      <c r="G98" s="1052" t="s">
        <v>2423</v>
      </c>
      <c r="H98" s="1052" t="s">
        <v>2424</v>
      </c>
      <c r="I98" s="1052" t="s">
        <v>2423</v>
      </c>
      <c r="J98" s="1052" t="s">
        <v>2424</v>
      </c>
      <c r="K98" s="1052" t="s">
        <v>2423</v>
      </c>
      <c r="L98" s="1052" t="s">
        <v>2424</v>
      </c>
      <c r="M98" s="1053" t="s">
        <v>2362</v>
      </c>
      <c r="N98" s="1052" t="s">
        <v>2424</v>
      </c>
    </row>
    <row r="99" spans="2:14" ht="22.5">
      <c r="B99" s="1054" t="s">
        <v>2425</v>
      </c>
      <c r="C99" s="1055">
        <f>D99/D109*100</f>
        <v>6.4351307780475295</v>
      </c>
      <c r="D99" s="1056">
        <f>C17</f>
        <v>81303039.215686277</v>
      </c>
      <c r="E99" s="1056">
        <f>D17</f>
        <v>723039.21568627446</v>
      </c>
      <c r="F99" s="1057">
        <f t="shared" ref="F99:F107" si="14">E99/D99</f>
        <v>8.8931388378747627E-3</v>
      </c>
      <c r="G99" s="1056">
        <f>E17</f>
        <v>78280000</v>
      </c>
      <c r="H99" s="1057">
        <f t="shared" ref="H99:H107" si="15">G99/D99</f>
        <v>0.96281763578767887</v>
      </c>
      <c r="I99" s="1056">
        <f>G17</f>
        <v>0</v>
      </c>
      <c r="J99" s="1056"/>
      <c r="K99" s="1056">
        <f>H17</f>
        <v>800000</v>
      </c>
      <c r="L99" s="1058">
        <f t="shared" ref="L99:L107" si="16">K99/D99</f>
        <v>9.8397305650248217E-3</v>
      </c>
      <c r="M99" s="1059">
        <f>I17</f>
        <v>0</v>
      </c>
      <c r="N99" s="1057">
        <f t="shared" ref="N99:N109" si="17">M99/D99</f>
        <v>0</v>
      </c>
    </row>
    <row r="100" spans="2:14" ht="22.5">
      <c r="B100" s="1054" t="s">
        <v>2426</v>
      </c>
      <c r="C100" s="1055">
        <f>D100/D109*100</f>
        <v>4.441736403536523</v>
      </c>
      <c r="D100" s="1056">
        <f>C40</f>
        <v>56118000</v>
      </c>
      <c r="E100" s="1056">
        <f>D40</f>
        <v>1440000</v>
      </c>
      <c r="F100" s="1057">
        <f t="shared" si="14"/>
        <v>2.5660215973484442E-2</v>
      </c>
      <c r="G100" s="1056">
        <f>E40</f>
        <v>33102500</v>
      </c>
      <c r="H100" s="1057">
        <f t="shared" si="15"/>
        <v>0.5898731244876867</v>
      </c>
      <c r="I100" s="1056">
        <f>G40</f>
        <v>3874000</v>
      </c>
      <c r="J100" s="1060">
        <f t="shared" ref="J100:J107" si="18">I100/D100</f>
        <v>6.9033108806443561E-2</v>
      </c>
      <c r="K100" s="1056">
        <f>H40</f>
        <v>6811000</v>
      </c>
      <c r="L100" s="1058">
        <f t="shared" si="16"/>
        <v>0.12136925763569621</v>
      </c>
      <c r="M100" s="1059">
        <f>I40</f>
        <v>3740000</v>
      </c>
      <c r="N100" s="1057">
        <f t="shared" si="17"/>
        <v>6.6645283153355425E-2</v>
      </c>
    </row>
    <row r="101" spans="2:14" ht="45">
      <c r="B101" s="1054" t="s">
        <v>2427</v>
      </c>
      <c r="C101" s="1055">
        <f>D101/D109*100</f>
        <v>35.485293164359554</v>
      </c>
      <c r="D101" s="1056">
        <f>C26</f>
        <v>448330000</v>
      </c>
      <c r="E101" s="1056">
        <f>D26</f>
        <v>177470000</v>
      </c>
      <c r="F101" s="1057">
        <f t="shared" si="14"/>
        <v>0.39584680926995741</v>
      </c>
      <c r="G101" s="1056">
        <f>E26</f>
        <v>10800000</v>
      </c>
      <c r="H101" s="1057">
        <f t="shared" si="15"/>
        <v>2.4089398434189103E-2</v>
      </c>
      <c r="I101" s="1056">
        <f>G26</f>
        <v>51460000</v>
      </c>
      <c r="J101" s="1060">
        <f t="shared" si="18"/>
        <v>0.11478152253920104</v>
      </c>
      <c r="K101" s="1056">
        <f>H26</f>
        <v>47600000</v>
      </c>
      <c r="L101" s="1058">
        <f t="shared" si="16"/>
        <v>0.10617179309883344</v>
      </c>
      <c r="M101" s="1059">
        <f>I26</f>
        <v>2350000</v>
      </c>
      <c r="N101" s="1057">
        <f t="shared" si="17"/>
        <v>5.2416746592911468E-3</v>
      </c>
    </row>
    <row r="102" spans="2:14" ht="22.5">
      <c r="B102" s="1054" t="s">
        <v>2428</v>
      </c>
      <c r="C102" s="1055">
        <f>D102/D109*100</f>
        <v>14.215239310394882</v>
      </c>
      <c r="D102" s="1056">
        <f>C57</f>
        <v>179598861.15384614</v>
      </c>
      <c r="E102" s="1056">
        <f>D57</f>
        <v>123965701.15384614</v>
      </c>
      <c r="F102" s="1057">
        <f t="shared" si="14"/>
        <v>0.6902365658524745</v>
      </c>
      <c r="G102" s="1056">
        <f>E57</f>
        <v>14417000</v>
      </c>
      <c r="H102" s="1057">
        <f t="shared" si="15"/>
        <v>8.0273337522169794E-2</v>
      </c>
      <c r="I102" s="1056">
        <f>G57</f>
        <v>5660640</v>
      </c>
      <c r="J102" s="1060">
        <f t="shared" si="18"/>
        <v>3.1518239946694539E-2</v>
      </c>
      <c r="K102" s="1056">
        <f>H57</f>
        <v>1137760</v>
      </c>
      <c r="L102" s="1058">
        <f t="shared" si="16"/>
        <v>6.3350067627955817E-3</v>
      </c>
      <c r="M102" s="1059">
        <f>I57</f>
        <v>28714000</v>
      </c>
      <c r="N102" s="1057">
        <f t="shared" si="17"/>
        <v>0.15987851935989342</v>
      </c>
    </row>
    <row r="103" spans="2:14" ht="22.5">
      <c r="B103" s="1054" t="s">
        <v>2429</v>
      </c>
      <c r="C103" s="1055">
        <f>D103/D109*100</f>
        <v>0.93871830332412343</v>
      </c>
      <c r="D103" s="1056">
        <f>C65</f>
        <v>11860000</v>
      </c>
      <c r="E103" s="1056">
        <f>D65</f>
        <v>40000</v>
      </c>
      <c r="F103" s="1057">
        <f t="shared" si="14"/>
        <v>3.3726812816188868E-3</v>
      </c>
      <c r="G103" s="1056">
        <f>E65</f>
        <v>7815000</v>
      </c>
      <c r="H103" s="1057">
        <f t="shared" si="15"/>
        <v>0.65893760539629009</v>
      </c>
      <c r="I103" s="1056">
        <f>G65</f>
        <v>961000</v>
      </c>
      <c r="J103" s="1060">
        <f t="shared" si="18"/>
        <v>8.1028667790893766E-2</v>
      </c>
      <c r="K103" s="1056">
        <f>H65</f>
        <v>30000</v>
      </c>
      <c r="L103" s="1057">
        <f t="shared" si="16"/>
        <v>2.5295109612141651E-3</v>
      </c>
      <c r="M103" s="1056">
        <f>I65</f>
        <v>3975000</v>
      </c>
      <c r="N103" s="1057">
        <f t="shared" si="17"/>
        <v>0.3351602023608769</v>
      </c>
    </row>
    <row r="104" spans="2:14" ht="22.5">
      <c r="B104" s="1054" t="s">
        <v>2430</v>
      </c>
      <c r="C104" s="1055">
        <f>D104/D109*100</f>
        <v>3.5061537042852904</v>
      </c>
      <c r="D104" s="1056">
        <f>C71</f>
        <v>44297616</v>
      </c>
      <c r="E104" s="1061">
        <f>D71</f>
        <v>44297616</v>
      </c>
      <c r="F104" s="1057">
        <f t="shared" si="14"/>
        <v>1</v>
      </c>
      <c r="G104" s="1056">
        <f>E71</f>
        <v>44297616</v>
      </c>
      <c r="H104" s="1057">
        <f t="shared" si="15"/>
        <v>1</v>
      </c>
      <c r="I104" s="1056">
        <f>G71</f>
        <v>44297616</v>
      </c>
      <c r="J104" s="1060">
        <f t="shared" si="18"/>
        <v>1</v>
      </c>
      <c r="K104" s="1056">
        <f>H71</f>
        <v>44297616</v>
      </c>
      <c r="L104" s="1057">
        <f t="shared" si="16"/>
        <v>1</v>
      </c>
      <c r="M104" s="1056">
        <f>I71</f>
        <v>44297616</v>
      </c>
      <c r="N104" s="1057">
        <f t="shared" si="17"/>
        <v>1</v>
      </c>
    </row>
    <row r="105" spans="2:14" ht="22.5">
      <c r="B105" s="1054" t="s">
        <v>2431</v>
      </c>
      <c r="C105" s="1055">
        <f>D105/D109*100</f>
        <v>28.599588619629834</v>
      </c>
      <c r="D105" s="1056">
        <f>C80</f>
        <v>361334300</v>
      </c>
      <c r="E105" s="1056">
        <f>D80</f>
        <v>116420000</v>
      </c>
      <c r="F105" s="1057">
        <f t="shared" si="14"/>
        <v>0.32219470999570204</v>
      </c>
      <c r="G105" s="1056">
        <f>E80</f>
        <v>38551500</v>
      </c>
      <c r="H105" s="1057">
        <f t="shared" si="15"/>
        <v>0.10669205774264995</v>
      </c>
      <c r="I105" s="1056">
        <f>G80</f>
        <v>84930000</v>
      </c>
      <c r="J105" s="1060">
        <f t="shared" si="18"/>
        <v>0.23504549664950158</v>
      </c>
      <c r="K105" s="1056">
        <f>H80</f>
        <v>86495000</v>
      </c>
      <c r="L105" s="1057">
        <f t="shared" si="16"/>
        <v>0.23937666587423337</v>
      </c>
      <c r="M105" s="1056">
        <f>I80</f>
        <v>33548500</v>
      </c>
      <c r="N105" s="1057">
        <f t="shared" si="17"/>
        <v>9.2846153824865232E-2</v>
      </c>
    </row>
    <row r="106" spans="2:14" ht="22.5">
      <c r="B106" s="1054" t="s">
        <v>2432</v>
      </c>
      <c r="C106" s="1055">
        <f>D106/D109*100</f>
        <v>5.5347970923144443</v>
      </c>
      <c r="D106" s="1056">
        <f>C87</f>
        <v>69928000</v>
      </c>
      <c r="E106" s="1056">
        <f>D87</f>
        <v>8280000</v>
      </c>
      <c r="F106" s="1057">
        <f t="shared" si="14"/>
        <v>0.11840750486214392</v>
      </c>
      <c r="G106" s="1056">
        <f>E87</f>
        <v>41140000</v>
      </c>
      <c r="H106" s="1057">
        <f t="shared" si="15"/>
        <v>0.58831941425466194</v>
      </c>
      <c r="I106" s="1056">
        <f>G87</f>
        <v>11198000</v>
      </c>
      <c r="J106" s="1060">
        <f t="shared" si="18"/>
        <v>0.16013614002974488</v>
      </c>
      <c r="K106" s="1056">
        <f>H87</f>
        <v>0</v>
      </c>
      <c r="L106" s="1057">
        <f t="shared" si="16"/>
        <v>0</v>
      </c>
      <c r="M106" s="1056">
        <f>I87</f>
        <v>2860000</v>
      </c>
      <c r="N106" s="1057">
        <f t="shared" si="17"/>
        <v>4.0899210616634249E-2</v>
      </c>
    </row>
    <row r="107" spans="2:14" ht="22.5">
      <c r="B107" s="1054" t="s">
        <v>2433</v>
      </c>
      <c r="C107" s="1055">
        <f>D107/D109*100</f>
        <v>0.58333506707409699</v>
      </c>
      <c r="D107" s="1056">
        <f>C32</f>
        <v>7370000</v>
      </c>
      <c r="E107" s="1056">
        <f>D32</f>
        <v>310000</v>
      </c>
      <c r="F107" s="1057">
        <f t="shared" si="14"/>
        <v>4.2062415196743558E-2</v>
      </c>
      <c r="G107" s="1056">
        <f>E32</f>
        <v>5575000</v>
      </c>
      <c r="H107" s="1057">
        <f t="shared" si="15"/>
        <v>0.75644504748982366</v>
      </c>
      <c r="I107" s="1056">
        <f>G32</f>
        <v>705000</v>
      </c>
      <c r="J107" s="1060">
        <f t="shared" si="18"/>
        <v>9.5658073270013563E-2</v>
      </c>
      <c r="K107" s="1056">
        <f>H32</f>
        <v>0</v>
      </c>
      <c r="L107" s="1058">
        <f t="shared" si="16"/>
        <v>0</v>
      </c>
      <c r="M107" s="1059">
        <f>I32</f>
        <v>1485000</v>
      </c>
      <c r="N107" s="1057">
        <f t="shared" si="17"/>
        <v>0.20149253731343283</v>
      </c>
    </row>
    <row r="108" spans="2:14" ht="22.5">
      <c r="B108" s="1054" t="s">
        <v>2419</v>
      </c>
      <c r="C108" s="1055">
        <f>D108/D109*100</f>
        <v>0.26000755703370537</v>
      </c>
      <c r="D108" s="1062">
        <f>'[3]S3 Communication'!E67</f>
        <v>3285000</v>
      </c>
      <c r="E108" s="1063"/>
      <c r="F108" s="1057"/>
      <c r="G108" s="1063"/>
      <c r="H108" s="1057"/>
      <c r="I108" s="1063"/>
      <c r="J108" s="1060"/>
      <c r="K108" s="1063"/>
      <c r="L108" s="1057"/>
      <c r="M108" s="1062">
        <f>D108</f>
        <v>3285000</v>
      </c>
      <c r="N108" s="1060">
        <f t="shared" si="17"/>
        <v>1</v>
      </c>
    </row>
    <row r="109" spans="2:14" ht="23.25" thickBot="1">
      <c r="B109" s="1064" t="s">
        <v>2434</v>
      </c>
      <c r="C109" s="1065"/>
      <c r="D109" s="1066">
        <f>SUM(D99:D108)</f>
        <v>1263424816.3695326</v>
      </c>
      <c r="E109" s="1067">
        <f>SUM(E99:E108)</f>
        <v>472946356.36953241</v>
      </c>
      <c r="F109" s="1068">
        <f>E109/D109</f>
        <v>0.37433676325002846</v>
      </c>
      <c r="G109" s="1067">
        <f>SUM(G99:G108)</f>
        <v>273978616</v>
      </c>
      <c r="H109" s="1068">
        <f>G109/D109</f>
        <v>0.21685391362446169</v>
      </c>
      <c r="I109" s="1067">
        <f>SUM(I99:I108)</f>
        <v>203086256</v>
      </c>
      <c r="J109" s="1068">
        <f>I109/D109</f>
        <v>0.16074265232779816</v>
      </c>
      <c r="K109" s="1067">
        <f>SUM(K99:K108)</f>
        <v>187171376</v>
      </c>
      <c r="L109" s="1068">
        <f>K109/D109</f>
        <v>0.14814603415646002</v>
      </c>
      <c r="M109" s="1067">
        <f>SUM(M99:M108)</f>
        <v>124255116</v>
      </c>
      <c r="N109" s="1068">
        <f t="shared" si="17"/>
        <v>9.8347851324504354E-2</v>
      </c>
    </row>
  </sheetData>
  <mergeCells count="73">
    <mergeCell ref="A17:B17"/>
    <mergeCell ref="A2:B3"/>
    <mergeCell ref="C2:C3"/>
    <mergeCell ref="E2:I2"/>
    <mergeCell ref="A4:A5"/>
    <mergeCell ref="A6:B6"/>
    <mergeCell ref="A8:B8"/>
    <mergeCell ref="A9:A10"/>
    <mergeCell ref="A11:B11"/>
    <mergeCell ref="A12:A13"/>
    <mergeCell ref="A14:B14"/>
    <mergeCell ref="A16:B16"/>
    <mergeCell ref="A32:B32"/>
    <mergeCell ref="A18:B18"/>
    <mergeCell ref="A19:B20"/>
    <mergeCell ref="C19:C20"/>
    <mergeCell ref="E19:I19"/>
    <mergeCell ref="A21:A25"/>
    <mergeCell ref="A26:B26"/>
    <mergeCell ref="A27:B27"/>
    <mergeCell ref="A28:B29"/>
    <mergeCell ref="C28:C29"/>
    <mergeCell ref="E28:I28"/>
    <mergeCell ref="A30:A31"/>
    <mergeCell ref="A51:B51"/>
    <mergeCell ref="A33:B33"/>
    <mergeCell ref="A34:B35"/>
    <mergeCell ref="C34:C35"/>
    <mergeCell ref="E34:I34"/>
    <mergeCell ref="A36:A39"/>
    <mergeCell ref="A40:B40"/>
    <mergeCell ref="A41:B41"/>
    <mergeCell ref="A42:B43"/>
    <mergeCell ref="C42:C43"/>
    <mergeCell ref="E42:I42"/>
    <mergeCell ref="A44:A49"/>
    <mergeCell ref="A52:A55"/>
    <mergeCell ref="A56:B56"/>
    <mergeCell ref="A57:B57"/>
    <mergeCell ref="A58:B58"/>
    <mergeCell ref="A59:B60"/>
    <mergeCell ref="E59:I59"/>
    <mergeCell ref="A61:A64"/>
    <mergeCell ref="A65:B65"/>
    <mergeCell ref="A66:B66"/>
    <mergeCell ref="A67:B68"/>
    <mergeCell ref="C67:C68"/>
    <mergeCell ref="E67:I67"/>
    <mergeCell ref="C59:C60"/>
    <mergeCell ref="E82:I82"/>
    <mergeCell ref="A69:A70"/>
    <mergeCell ref="A71:B71"/>
    <mergeCell ref="A72:B72"/>
    <mergeCell ref="A73:B74"/>
    <mergeCell ref="C73:C74"/>
    <mergeCell ref="E73:I73"/>
    <mergeCell ref="A75:A79"/>
    <mergeCell ref="A80:B80"/>
    <mergeCell ref="A81:B81"/>
    <mergeCell ref="A82:B83"/>
    <mergeCell ref="C82:C83"/>
    <mergeCell ref="K97:L97"/>
    <mergeCell ref="M97:N97"/>
    <mergeCell ref="A84:A86"/>
    <mergeCell ref="A87:B87"/>
    <mergeCell ref="A88:B88"/>
    <mergeCell ref="E96:N96"/>
    <mergeCell ref="B97:B98"/>
    <mergeCell ref="C97:C98"/>
    <mergeCell ref="D97:D98"/>
    <mergeCell ref="E97:F97"/>
    <mergeCell ref="G97:H97"/>
    <mergeCell ref="I97:J9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Sektori i Turizmit</vt:lpstr>
      <vt:lpstr>Sektori i Bujqësisë</vt:lpstr>
      <vt:lpstr>Sektori i Energjisë</vt:lpstr>
      <vt:lpstr>Sektori i lëndës së parë</vt:lpstr>
      <vt:lpstr>Lidhja Dixhitale </vt:lpstr>
      <vt:lpstr>Arsimi</vt:lpstr>
      <vt:lpstr>Ruajtja (Mbajtja) e talenteve</vt:lpstr>
      <vt:lpstr>Diaspora</vt:lpstr>
      <vt:lpstr>Kërkimi dhe Inovacioni</vt:lpstr>
      <vt:lpstr>Komunikimi S3 </vt:lpstr>
      <vt:lpstr>Të përgjithshme S3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Alma Emini</cp:lastModifiedBy>
  <cp:revision/>
  <dcterms:created xsi:type="dcterms:W3CDTF">2024-06-03T12:27:16Z</dcterms:created>
  <dcterms:modified xsi:type="dcterms:W3CDTF">2024-12-16T15:40:19Z</dcterms:modified>
  <cp:category/>
  <cp:contentStatus/>
</cp:coreProperties>
</file>