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0" yWindow="0" windowWidth="23064" windowHeight="9660" tabRatio="821" activeTab="1"/>
  </bookViews>
  <sheets>
    <sheet name="Kostimi i Planit të Veprimit" sheetId="2" r:id="rId1"/>
    <sheet name="Totali i Qëllimit të Politikav " sheetId="3" r:id="rId2"/>
    <sheet name="Nevojat Kapitale" sheetId="18" r:id="rId3"/>
    <sheet name="Grafiku i Kostove" sheetId="19" r:id="rId4"/>
    <sheet name="Grafiku-Ndarja e kostove" sheetId="15" r:id="rId5"/>
    <sheet name="Grafiku-Qëllimet e Politikave" sheetId="16" r:id="rId6"/>
    <sheet name="Sheet1" sheetId="20" r:id="rId7"/>
  </sheets>
  <definedNames>
    <definedName name="_xlnm._FilterDatabase" localSheetId="0" hidden="1">'Kostimi i Planit të Veprimit'!$A$9:$AO$58</definedName>
    <definedName name="_Hlk14952534" localSheetId="2">'Nevojat Kapitale'!$C$14</definedName>
    <definedName name="_Hlk66397788" localSheetId="0">'Kostimi i Planit të Veprimit'!#REF!</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8" i="3"/>
  <c r="I40"/>
  <c r="C13" i="18"/>
  <c r="C14" s="1"/>
  <c r="AJ76" i="2" l="1"/>
  <c r="AJ77" s="1"/>
  <c r="AJ63"/>
  <c r="AJ59"/>
  <c r="AJ55"/>
  <c r="AJ50"/>
  <c r="AJ31"/>
  <c r="AJ26"/>
  <c r="J55"/>
  <c r="K50"/>
  <c r="L50"/>
  <c r="M50"/>
  <c r="N50"/>
  <c r="O50"/>
  <c r="P50"/>
  <c r="Q50"/>
  <c r="R50"/>
  <c r="S50"/>
  <c r="T50"/>
  <c r="U50"/>
  <c r="V50"/>
  <c r="W50"/>
  <c r="X50"/>
  <c r="Y50"/>
  <c r="Z50"/>
  <c r="AA50"/>
  <c r="AB50"/>
  <c r="AC50"/>
  <c r="AD50"/>
  <c r="AE50"/>
  <c r="AF50"/>
  <c r="AG50"/>
  <c r="AH50"/>
  <c r="AI50"/>
  <c r="AK50"/>
  <c r="AL50"/>
  <c r="AM50"/>
  <c r="AN50"/>
  <c r="AO50"/>
  <c r="J50"/>
  <c r="AJ64" l="1"/>
  <c r="AJ36"/>
  <c r="K35"/>
  <c r="L35"/>
  <c r="M35"/>
  <c r="N35"/>
  <c r="O35"/>
  <c r="P35"/>
  <c r="Q35"/>
  <c r="R35"/>
  <c r="S35"/>
  <c r="T35"/>
  <c r="U35"/>
  <c r="V35"/>
  <c r="W35"/>
  <c r="X35"/>
  <c r="Y35"/>
  <c r="Z35"/>
  <c r="AA35"/>
  <c r="AB35"/>
  <c r="AC35"/>
  <c r="AD35"/>
  <c r="AE35"/>
  <c r="AF35"/>
  <c r="AG35"/>
  <c r="AH35"/>
  <c r="AI35"/>
  <c r="AK35"/>
  <c r="AL35"/>
  <c r="AM35"/>
  <c r="AN35"/>
  <c r="AO35"/>
  <c r="J35"/>
  <c r="J31"/>
  <c r="K26"/>
  <c r="L26"/>
  <c r="M26"/>
  <c r="N26"/>
  <c r="O26"/>
  <c r="P26"/>
  <c r="Q26"/>
  <c r="R26"/>
  <c r="S26"/>
  <c r="T26"/>
  <c r="U26"/>
  <c r="V26"/>
  <c r="W26"/>
  <c r="X26"/>
  <c r="Y26"/>
  <c r="Z26"/>
  <c r="AA26"/>
  <c r="AB26"/>
  <c r="AC26"/>
  <c r="AD26"/>
  <c r="AE26"/>
  <c r="AF26"/>
  <c r="AG26"/>
  <c r="AH26"/>
  <c r="AI26"/>
  <c r="AK26"/>
  <c r="AL26"/>
  <c r="AM26"/>
  <c r="AN26"/>
  <c r="AO26"/>
  <c r="J26"/>
  <c r="J36" s="1"/>
  <c r="AG24"/>
  <c r="AK24"/>
  <c r="AN24"/>
  <c r="K15"/>
  <c r="L15"/>
  <c r="M15"/>
  <c r="N15"/>
  <c r="O15"/>
  <c r="P15"/>
  <c r="Q15"/>
  <c r="R15"/>
  <c r="S15"/>
  <c r="T15"/>
  <c r="U15"/>
  <c r="V15"/>
  <c r="W15"/>
  <c r="X15"/>
  <c r="Y15"/>
  <c r="Z15"/>
  <c r="AA15"/>
  <c r="AB15"/>
  <c r="AC15"/>
  <c r="AD15"/>
  <c r="AE15"/>
  <c r="AF15"/>
  <c r="AG15"/>
  <c r="AH15"/>
  <c r="AI15"/>
  <c r="AK15"/>
  <c r="AL15"/>
  <c r="AM15"/>
  <c r="AN15"/>
  <c r="AO15"/>
  <c r="J15"/>
  <c r="AJ78" l="1"/>
  <c r="AO24"/>
  <c r="J16" l="1"/>
  <c r="AN56" l="1"/>
  <c r="AN23"/>
  <c r="AK56"/>
  <c r="AK23"/>
  <c r="AG23"/>
  <c r="Y76"/>
  <c r="Y77" s="1"/>
  <c r="AA63"/>
  <c r="Z63"/>
  <c r="Y63"/>
  <c r="AA59"/>
  <c r="Z59"/>
  <c r="Y59"/>
  <c r="AA55"/>
  <c r="Z55"/>
  <c r="Y55"/>
  <c r="AA31"/>
  <c r="AA36" s="1"/>
  <c r="Z31"/>
  <c r="Z36" s="1"/>
  <c r="Y31"/>
  <c r="Y36" s="1"/>
  <c r="Y16"/>
  <c r="V76"/>
  <c r="V77" s="1"/>
  <c r="X63"/>
  <c r="W63"/>
  <c r="V63"/>
  <c r="X59"/>
  <c r="W59"/>
  <c r="V59"/>
  <c r="X55"/>
  <c r="W55"/>
  <c r="V55"/>
  <c r="X31"/>
  <c r="X36" s="1"/>
  <c r="W31"/>
  <c r="W36" s="1"/>
  <c r="V31"/>
  <c r="V36" s="1"/>
  <c r="V16"/>
  <c r="S76"/>
  <c r="S77" s="1"/>
  <c r="U63"/>
  <c r="T63"/>
  <c r="S63"/>
  <c r="U59"/>
  <c r="T59"/>
  <c r="S59"/>
  <c r="U55"/>
  <c r="T55"/>
  <c r="S55"/>
  <c r="U31"/>
  <c r="U36" s="1"/>
  <c r="T31"/>
  <c r="T36" s="1"/>
  <c r="S31"/>
  <c r="S36" s="1"/>
  <c r="S16"/>
  <c r="AL63"/>
  <c r="P22" i="3" s="1"/>
  <c r="AM63" i="2"/>
  <c r="Q22" i="3" s="1"/>
  <c r="AL59" i="2"/>
  <c r="P21" i="3" s="1"/>
  <c r="AM59" i="2"/>
  <c r="Q21" i="3" s="1"/>
  <c r="AL55" i="2"/>
  <c r="P20" i="3" s="1"/>
  <c r="AM55" i="2"/>
  <c r="Q20" i="3" s="1"/>
  <c r="P19"/>
  <c r="Q19"/>
  <c r="Q13"/>
  <c r="AL31" i="2"/>
  <c r="AM31"/>
  <c r="P11" i="3"/>
  <c r="Q11"/>
  <c r="AL16" i="2"/>
  <c r="P5" i="3" s="1"/>
  <c r="P6" s="1"/>
  <c r="E5" i="18" s="1"/>
  <c r="AM16" i="2"/>
  <c r="Q5" i="3" s="1"/>
  <c r="Q6" s="1"/>
  <c r="E6" i="18" s="1"/>
  <c r="AL76" i="2"/>
  <c r="AL77" s="1"/>
  <c r="P28" i="3" s="1"/>
  <c r="P29" s="1"/>
  <c r="E11" i="18" s="1"/>
  <c r="AM76" i="2"/>
  <c r="AM77" s="1"/>
  <c r="Q28" i="3" s="1"/>
  <c r="Q29" s="1"/>
  <c r="E12" i="18" s="1"/>
  <c r="Q12" i="3" l="1"/>
  <c r="Q14" s="1"/>
  <c r="E8" i="18" s="1"/>
  <c r="AM36" i="2"/>
  <c r="P12" i="3"/>
  <c r="AL36" i="2"/>
  <c r="R11" i="3"/>
  <c r="AO56" i="2"/>
  <c r="R20" i="3"/>
  <c r="R21"/>
  <c r="V64" i="2"/>
  <c r="P13" i="3"/>
  <c r="R13" s="1"/>
  <c r="AN59" i="2"/>
  <c r="Y64"/>
  <c r="AN76"/>
  <c r="AN77" s="1"/>
  <c r="AN63"/>
  <c r="Q23" i="3"/>
  <c r="E10" i="18" s="1"/>
  <c r="AN16" i="2"/>
  <c r="AN55"/>
  <c r="AN31"/>
  <c r="AN36" s="1"/>
  <c r="R19" i="3"/>
  <c r="R28"/>
  <c r="R29" s="1"/>
  <c r="R22"/>
  <c r="P23"/>
  <c r="R5"/>
  <c r="R6" s="1"/>
  <c r="AO23" i="2"/>
  <c r="AM64"/>
  <c r="AL64"/>
  <c r="R12" i="3" l="1"/>
  <c r="R14" s="1"/>
  <c r="AM78" i="2"/>
  <c r="AL78"/>
  <c r="Y78"/>
  <c r="V78"/>
  <c r="P14" i="3"/>
  <c r="E7" i="18" s="1"/>
  <c r="R23" i="3"/>
  <c r="AN64" i="2"/>
  <c r="Q30" i="3"/>
  <c r="E9" i="18"/>
  <c r="AN78" i="2" l="1"/>
  <c r="R30" i="3"/>
  <c r="H37" s="1"/>
  <c r="E13" i="18"/>
  <c r="E14" s="1"/>
  <c r="P30" i="3"/>
  <c r="U14"/>
  <c r="AF76" i="2"/>
  <c r="AF77" s="1"/>
  <c r="AI76"/>
  <c r="AI77" s="1"/>
  <c r="K63"/>
  <c r="AF63"/>
  <c r="K22" i="3" s="1"/>
  <c r="AI63" i="2"/>
  <c r="K59"/>
  <c r="AF59"/>
  <c r="K21" i="3" s="1"/>
  <c r="AI59" i="2"/>
  <c r="N21" i="3" s="1"/>
  <c r="K55" i="2"/>
  <c r="AE55"/>
  <c r="J20" i="3" s="1"/>
  <c r="AF55" i="2"/>
  <c r="K20" i="3" s="1"/>
  <c r="AG55" i="2"/>
  <c r="AI55"/>
  <c r="N20" i="3" s="1"/>
  <c r="K19"/>
  <c r="N19"/>
  <c r="AE31" i="2"/>
  <c r="AF31"/>
  <c r="AG31"/>
  <c r="AG36" s="1"/>
  <c r="AI31"/>
  <c r="J11" i="3"/>
  <c r="K11"/>
  <c r="N11"/>
  <c r="AE16" i="2"/>
  <c r="J5" i="3" s="1"/>
  <c r="AF16" i="2"/>
  <c r="K5" i="3" s="1"/>
  <c r="AG16" i="2"/>
  <c r="AI16"/>
  <c r="N5" i="3" s="1"/>
  <c r="N12" l="1"/>
  <c r="AI36" i="2"/>
  <c r="J12" i="3"/>
  <c r="AE36" i="2"/>
  <c r="K12" i="3"/>
  <c r="L12" s="1"/>
  <c r="AF36" i="2"/>
  <c r="L11" i="3"/>
  <c r="AI64" i="2"/>
  <c r="N28" i="3"/>
  <c r="N29" s="1"/>
  <c r="K28"/>
  <c r="K29" s="1"/>
  <c r="N13"/>
  <c r="AF64" i="2"/>
  <c r="K13" i="3"/>
  <c r="J13"/>
  <c r="N22"/>
  <c r="L20"/>
  <c r="K23"/>
  <c r="L5"/>
  <c r="K14" l="1"/>
  <c r="N14"/>
  <c r="D12" i="18"/>
  <c r="L13" i="3"/>
  <c r="L14" s="1"/>
  <c r="AI78" i="2"/>
  <c r="J14" i="3"/>
  <c r="AF78" i="2"/>
  <c r="N23" i="3"/>
  <c r="U30"/>
  <c r="N6" l="1"/>
  <c r="N30" s="1"/>
  <c r="K6"/>
  <c r="K30" s="1"/>
  <c r="D6" i="18" l="1"/>
  <c r="D10" l="1"/>
  <c r="D8" l="1"/>
  <c r="J6" i="3" l="1"/>
  <c r="L6" l="1"/>
  <c r="S64" i="2" l="1"/>
  <c r="S78" s="1"/>
  <c r="AH31" l="1"/>
  <c r="M11" i="3"/>
  <c r="O11" s="1"/>
  <c r="AH16" i="2"/>
  <c r="M5" i="3" s="1"/>
  <c r="AK31" i="2"/>
  <c r="AK36" s="1"/>
  <c r="AK16"/>
  <c r="M12" i="3" l="1"/>
  <c r="O12" s="1"/>
  <c r="AH36" i="2"/>
  <c r="M13" i="3"/>
  <c r="O13" s="1"/>
  <c r="O5"/>
  <c r="O6" s="1"/>
  <c r="M6"/>
  <c r="O14" l="1"/>
  <c r="M14"/>
  <c r="D7" i="18" s="1"/>
  <c r="D5"/>
  <c r="AA76" i="2" l="1"/>
  <c r="AA77" s="1"/>
  <c r="Z76"/>
  <c r="Z77" s="1"/>
  <c r="U76"/>
  <c r="U77" s="1"/>
  <c r="T76"/>
  <c r="T77" s="1"/>
  <c r="X76"/>
  <c r="X77" s="1"/>
  <c r="W76"/>
  <c r="W77" s="1"/>
  <c r="U16"/>
  <c r="T16"/>
  <c r="X16"/>
  <c r="W16"/>
  <c r="AA16"/>
  <c r="Z16"/>
  <c r="AC59" l="1"/>
  <c r="H21" i="3" s="1"/>
  <c r="Q59" i="2"/>
  <c r="N59"/>
  <c r="N16"/>
  <c r="U64"/>
  <c r="U78" s="1"/>
  <c r="X64"/>
  <c r="X78" s="1"/>
  <c r="W64"/>
  <c r="W78" s="1"/>
  <c r="T64"/>
  <c r="T78" s="1"/>
  <c r="Q76"/>
  <c r="Q77" s="1"/>
  <c r="Q31"/>
  <c r="Q36" s="1"/>
  <c r="Q55"/>
  <c r="Q63"/>
  <c r="P63"/>
  <c r="Z64" l="1"/>
  <c r="Z78" s="1"/>
  <c r="AC55"/>
  <c r="H20" i="3" s="1"/>
  <c r="N55" i="2"/>
  <c r="N76"/>
  <c r="N77" s="1"/>
  <c r="N31"/>
  <c r="N36" s="1"/>
  <c r="O63"/>
  <c r="AC63"/>
  <c r="H22" i="3" s="1"/>
  <c r="N63" i="2"/>
  <c r="M63"/>
  <c r="O16"/>
  <c r="M76"/>
  <c r="M77" s="1"/>
  <c r="M16"/>
  <c r="M59"/>
  <c r="O59"/>
  <c r="O55"/>
  <c r="M55"/>
  <c r="AA64"/>
  <c r="AA78" s="1"/>
  <c r="P31"/>
  <c r="P36" s="1"/>
  <c r="Q16"/>
  <c r="P16"/>
  <c r="H13" i="3"/>
  <c r="Q64" i="2"/>
  <c r="R63"/>
  <c r="P76"/>
  <c r="P77" s="1"/>
  <c r="O76" l="1"/>
  <c r="O77" s="1"/>
  <c r="N64"/>
  <c r="N78" s="1"/>
  <c r="R31"/>
  <c r="R36" s="1"/>
  <c r="AG63"/>
  <c r="AE63"/>
  <c r="J22" i="3" s="1"/>
  <c r="L22" s="1"/>
  <c r="O31" i="2"/>
  <c r="O36" s="1"/>
  <c r="AE76"/>
  <c r="AE77" s="1"/>
  <c r="J28" i="3" s="1"/>
  <c r="M31" i="2"/>
  <c r="M36" s="1"/>
  <c r="H11" i="3"/>
  <c r="G11"/>
  <c r="R16" i="2"/>
  <c r="AB16"/>
  <c r="G5" i="3" s="1"/>
  <c r="G13"/>
  <c r="I13" s="1"/>
  <c r="T13" s="1"/>
  <c r="Q78" i="2"/>
  <c r="R59"/>
  <c r="P59"/>
  <c r="R76"/>
  <c r="R77" s="1"/>
  <c r="P55"/>
  <c r="I11" i="3" l="1"/>
  <c r="T11" s="1"/>
  <c r="AG76" i="2"/>
  <c r="AG77" s="1"/>
  <c r="L28" i="3"/>
  <c r="L29" s="1"/>
  <c r="J29"/>
  <c r="G6"/>
  <c r="S13"/>
  <c r="S11"/>
  <c r="P64" i="2"/>
  <c r="P78" s="1"/>
  <c r="R55"/>
  <c r="K34" i="3" l="1"/>
  <c r="C5" i="18"/>
  <c r="R64" i="2"/>
  <c r="R78" s="1"/>
  <c r="AC76" l="1"/>
  <c r="AC77" s="1"/>
  <c r="H28" i="3" s="1"/>
  <c r="H29" s="1"/>
  <c r="K76" i="2"/>
  <c r="K77" s="1"/>
  <c r="C12" i="18" l="1"/>
  <c r="L37" i="3"/>
  <c r="L63" i="2" l="1"/>
  <c r="J63"/>
  <c r="AB31"/>
  <c r="AB36" s="1"/>
  <c r="L31"/>
  <c r="L36" s="1"/>
  <c r="K31"/>
  <c r="K36" s="1"/>
  <c r="AB63" l="1"/>
  <c r="L59"/>
  <c r="J59"/>
  <c r="J64" s="1"/>
  <c r="J76"/>
  <c r="J77" s="1"/>
  <c r="G12" i="3"/>
  <c r="G14" s="1"/>
  <c r="AC31" i="2"/>
  <c r="AC36" s="1"/>
  <c r="L76" l="1"/>
  <c r="L77" s="1"/>
  <c r="AE59"/>
  <c r="J19" i="3"/>
  <c r="AB76" i="2"/>
  <c r="AB77" s="1"/>
  <c r="G28" i="3" s="1"/>
  <c r="G22"/>
  <c r="I22" s="1"/>
  <c r="T22" s="1"/>
  <c r="AB59" i="2"/>
  <c r="G21" i="3" s="1"/>
  <c r="I21" s="1"/>
  <c r="T21" s="1"/>
  <c r="AD63" i="2"/>
  <c r="C7" i="18"/>
  <c r="K35" i="3"/>
  <c r="AO31" i="2"/>
  <c r="AO36" s="1"/>
  <c r="AD31"/>
  <c r="AD36" s="1"/>
  <c r="H12" i="3"/>
  <c r="AD59" i="2" l="1"/>
  <c r="AD76"/>
  <c r="AD77" s="1"/>
  <c r="I28" i="3"/>
  <c r="G29"/>
  <c r="AG59" i="2"/>
  <c r="AG64" s="1"/>
  <c r="AG78" s="1"/>
  <c r="AG80" s="1"/>
  <c r="J21" i="3"/>
  <c r="L21" s="1"/>
  <c r="AE64" i="2"/>
  <c r="AE78" s="1"/>
  <c r="L19" i="3"/>
  <c r="S12"/>
  <c r="S14" s="1"/>
  <c r="H14"/>
  <c r="I12"/>
  <c r="L23" l="1"/>
  <c r="L30" s="1"/>
  <c r="H35" s="1"/>
  <c r="J23"/>
  <c r="J30" s="1"/>
  <c r="I29"/>
  <c r="T28"/>
  <c r="T29" s="1"/>
  <c r="K37"/>
  <c r="M37" s="1"/>
  <c r="C11" i="18"/>
  <c r="T12" i="3"/>
  <c r="T14" s="1"/>
  <c r="I14"/>
  <c r="C8" i="18"/>
  <c r="L35" i="3"/>
  <c r="M35" s="1"/>
  <c r="F7" i="18" l="1"/>
  <c r="K64" i="2" l="1"/>
  <c r="L16" l="1"/>
  <c r="K16"/>
  <c r="K78" s="1"/>
  <c r="H19" i="3"/>
  <c r="H23" s="1"/>
  <c r="AC64" i="2"/>
  <c r="C10" i="18" l="1"/>
  <c r="L36" i="3"/>
  <c r="AC16" i="2"/>
  <c r="H5" i="3" s="1"/>
  <c r="AO16" i="2" l="1"/>
  <c r="S5" i="3" s="1"/>
  <c r="S6" s="1"/>
  <c r="AD16" i="2"/>
  <c r="AC78"/>
  <c r="H6" i="3"/>
  <c r="I5"/>
  <c r="C6" i="18" l="1"/>
  <c r="F5" s="1"/>
  <c r="L34" i="3"/>
  <c r="M34" s="1"/>
  <c r="H30"/>
  <c r="H42" s="1"/>
  <c r="I6"/>
  <c r="T5"/>
  <c r="T6" s="1"/>
  <c r="L55" i="2"/>
  <c r="J78" l="1"/>
  <c r="AB55"/>
  <c r="L64"/>
  <c r="L78" s="1"/>
  <c r="G20" i="3" l="1"/>
  <c r="I20" s="1"/>
  <c r="T20" s="1"/>
  <c r="AD55" i="2"/>
  <c r="O64" l="1"/>
  <c r="O78" s="1"/>
  <c r="M64"/>
  <c r="M78" s="1"/>
  <c r="AD64" l="1"/>
  <c r="AD78" s="1"/>
  <c r="G19" i="3"/>
  <c r="AB64" i="2"/>
  <c r="AB78" s="1"/>
  <c r="AK63"/>
  <c r="AO63"/>
  <c r="AH63"/>
  <c r="I19" i="3" l="1"/>
  <c r="G23"/>
  <c r="AH55" i="2"/>
  <c r="M20" i="3" s="1"/>
  <c r="O20" s="1"/>
  <c r="S22"/>
  <c r="M22"/>
  <c r="O22" s="1"/>
  <c r="T19" l="1"/>
  <c r="T23" s="1"/>
  <c r="T30" s="1"/>
  <c r="I23"/>
  <c r="I30" s="1"/>
  <c r="K36"/>
  <c r="M36" s="1"/>
  <c r="G30"/>
  <c r="C9" i="18"/>
  <c r="AO55" i="2"/>
  <c r="S20" i="3" s="1"/>
  <c r="AK55" i="2"/>
  <c r="H43" i="3" l="1"/>
  <c r="H34"/>
  <c r="H41"/>
  <c r="V30"/>
  <c r="I37" l="1"/>
  <c r="I35"/>
  <c r="N36"/>
  <c r="P36" s="1"/>
  <c r="Q36" s="1"/>
  <c r="N37"/>
  <c r="P37" s="1"/>
  <c r="Q37" s="1"/>
  <c r="N35"/>
  <c r="P35" s="1"/>
  <c r="Q35" s="1"/>
  <c r="N34"/>
  <c r="P34" s="1"/>
  <c r="Q34" s="1"/>
  <c r="AH76" i="2" l="1"/>
  <c r="AH77" s="1"/>
  <c r="M28" i="3" s="1"/>
  <c r="M19"/>
  <c r="AH59" i="2"/>
  <c r="AO59" l="1"/>
  <c r="AK59"/>
  <c r="AO76"/>
  <c r="AO77" s="1"/>
  <c r="S28" i="3" s="1"/>
  <c r="S29" s="1"/>
  <c r="AK76" i="2"/>
  <c r="AK77" s="1"/>
  <c r="M21" i="3"/>
  <c r="O21" s="1"/>
  <c r="AH64" i="2"/>
  <c r="AH78" s="1"/>
  <c r="O28" i="3"/>
  <c r="O29" s="1"/>
  <c r="M29"/>
  <c r="D11" i="18" s="1"/>
  <c r="F11" s="1"/>
  <c r="S19" i="3"/>
  <c r="AK64" i="2"/>
  <c r="AK78" s="1"/>
  <c r="O19" i="3"/>
  <c r="M23" l="1"/>
  <c r="D9" i="18" s="1"/>
  <c r="S21" i="3"/>
  <c r="S23" s="1"/>
  <c r="S30" s="1"/>
  <c r="H38" s="1"/>
  <c r="I38" s="1"/>
  <c r="AO64" i="2"/>
  <c r="AO78" s="1"/>
  <c r="O23" i="3"/>
  <c r="O30" s="1"/>
  <c r="H36" s="1"/>
  <c r="I36" s="1"/>
  <c r="M30" l="1"/>
  <c r="F9" i="18"/>
  <c r="F13" s="1"/>
  <c r="F14" s="1"/>
  <c r="D13"/>
  <c r="D14" s="1"/>
</calcChain>
</file>

<file path=xl/sharedStrings.xml><?xml version="1.0" encoding="utf-8"?>
<sst xmlns="http://schemas.openxmlformats.org/spreadsheetml/2006/main" count="576" uniqueCount="243">
  <si>
    <t>Nr.</t>
  </si>
  <si>
    <t>cost from VALUE ADD</t>
  </si>
  <si>
    <t>!!!</t>
  </si>
  <si>
    <t>Korente</t>
  </si>
  <si>
    <t>Kapitale</t>
  </si>
  <si>
    <t>Total BSH</t>
  </si>
  <si>
    <t>Total FH</t>
  </si>
  <si>
    <t>Total Kosto</t>
  </si>
  <si>
    <t xml:space="preserve">Kosto Korente </t>
  </si>
  <si>
    <t>Kosto kapitale</t>
  </si>
  <si>
    <t>Total kosto</t>
  </si>
  <si>
    <t>Qëllimi i Politikës I</t>
  </si>
  <si>
    <t>Qëllimi i Politikës II</t>
  </si>
  <si>
    <t>Qëllimi i Politikës III</t>
  </si>
  <si>
    <t>Kosto Korente</t>
  </si>
  <si>
    <t>Kosto Kapitale</t>
  </si>
  <si>
    <t>Buxheti dhe Donatoret</t>
  </si>
  <si>
    <t>TOTALI [Leke]</t>
  </si>
  <si>
    <t>TOTALI [Euro]</t>
  </si>
  <si>
    <t>Title</t>
  </si>
  <si>
    <t>Burimi i Financimit</t>
  </si>
  <si>
    <t xml:space="preserve">Titulli </t>
  </si>
  <si>
    <t xml:space="preserve">Programi buxhetor </t>
  </si>
  <si>
    <t>Institucionet përgjegjegjëse</t>
  </si>
  <si>
    <t xml:space="preserve">Referenca e Rezultatit me produktet e programit buxhetor  </t>
  </si>
  <si>
    <t>Institucioni përgjegjës</t>
  </si>
  <si>
    <t>Institucioni kontribues</t>
  </si>
  <si>
    <t>Afati Fillimit</t>
  </si>
  <si>
    <t>Afati Mbarimit</t>
  </si>
  <si>
    <t xml:space="preserve">Hendeku financiar </t>
  </si>
  <si>
    <t>Buxhet Shteti (në mijë lekë)</t>
  </si>
  <si>
    <t>Financim i Huaj (në mijë lekë)</t>
  </si>
  <si>
    <t xml:space="preserve">Afati i Zbatimit </t>
  </si>
  <si>
    <t xml:space="preserve">Emri donatorit/Titullin e projektit </t>
  </si>
  <si>
    <t>Total Financim i Huaj</t>
  </si>
  <si>
    <t>Kosto indikative/2021</t>
  </si>
  <si>
    <t>Kosto indikative/2022</t>
  </si>
  <si>
    <t>Kosto indikative/2023</t>
  </si>
  <si>
    <t xml:space="preserve">Masat  </t>
  </si>
  <si>
    <t>MSHMS</t>
  </si>
  <si>
    <t>Burimi i mbulimit deri ne 2023</t>
  </si>
  <si>
    <t>Financim i Huaj (në lekë)</t>
  </si>
  <si>
    <t>Kosto indikative Totale</t>
  </si>
  <si>
    <t>Kosto indikative/Totale</t>
  </si>
  <si>
    <t>Kosto totale ne EUR
(kursi kembimit: 1 EUR = 125ALL)</t>
  </si>
  <si>
    <t>1 euro 125 Leke</t>
  </si>
  <si>
    <t>PBA 2021-2023 (në lekë)</t>
  </si>
  <si>
    <t>Financim i Huaj  (në  lekë)</t>
  </si>
  <si>
    <t>Kosto Indiktive Totale</t>
  </si>
  <si>
    <t>Objektivat Specifik</t>
  </si>
  <si>
    <t>PBA 2021-2023</t>
  </si>
  <si>
    <t>PBA 2021-2023 ( në Lekë)</t>
  </si>
  <si>
    <t>Kosto Totale e PV</t>
  </si>
  <si>
    <t>Qëllimi i Politikave</t>
  </si>
  <si>
    <t>Nevojat Kapitale (në Lek)</t>
  </si>
  <si>
    <t>Natyra/ Tipologjia e Kostove</t>
  </si>
  <si>
    <t>Kostoja Totale</t>
  </si>
  <si>
    <t>Kostot e Planifikuara</t>
  </si>
  <si>
    <t>Hendeku Financiar</t>
  </si>
  <si>
    <t>Kostot Totale të PV</t>
  </si>
  <si>
    <t>FInancimi I Huaj</t>
  </si>
  <si>
    <t>Totali</t>
  </si>
  <si>
    <t>%</t>
  </si>
  <si>
    <t xml:space="preserve">
</t>
  </si>
  <si>
    <t>MASR</t>
  </si>
  <si>
    <t>2021-2023</t>
  </si>
  <si>
    <t xml:space="preserve">
</t>
  </si>
  <si>
    <t>Kosto totale Qëllimi i Politikës (objektivi specifik 1.1)</t>
  </si>
  <si>
    <t>Ministria e Shëndetsisë dhe Mbrojtjes Sociale (MSHMS)</t>
  </si>
  <si>
    <t xml:space="preserve">NJVQV, OJF-të, ON </t>
  </si>
  <si>
    <t>I.1.1</t>
  </si>
  <si>
    <t xml:space="preserve">I. </t>
  </si>
  <si>
    <t>I.1.2</t>
  </si>
  <si>
    <t>INSTAT</t>
  </si>
  <si>
    <t>Partner</t>
  </si>
  <si>
    <t>II.1.1</t>
  </si>
  <si>
    <t>II.1</t>
  </si>
  <si>
    <t>II.2</t>
  </si>
  <si>
    <t>II.2.1</t>
  </si>
  <si>
    <t>II.2.2</t>
  </si>
  <si>
    <t>II.3</t>
  </si>
  <si>
    <t>Rritja, zhvillimi dhe të nxënët tek fëmijët 3-6 vjec përmes një qasje gjithëpërfshirëse dhe cilësore</t>
  </si>
  <si>
    <t>Arsimi bazë, i mesëm i ulët dhe i lartë gjithëpërfshirës</t>
  </si>
  <si>
    <t>III.1</t>
  </si>
  <si>
    <t>III.1.1</t>
  </si>
  <si>
    <t>III.1.2</t>
  </si>
  <si>
    <t>III.1.3</t>
  </si>
  <si>
    <t>Menaxhimi i rrezikut dhe katastrofave në shkollë</t>
  </si>
  <si>
    <t>III.1.4</t>
  </si>
  <si>
    <t>Edukimi për karrierën dhe aftësimi për tregun e punës</t>
  </si>
  <si>
    <t>III.1.5</t>
  </si>
  <si>
    <t>III.2.1</t>
  </si>
  <si>
    <t>Përmirësimi i kujdesit/shërbimit alternative për të cuar përpara procesin e deinstitucionalizimit</t>
  </si>
  <si>
    <t>III.2.2</t>
  </si>
  <si>
    <t xml:space="preserve">III. Programi buxhetor që kontribuon për qëllimin e politikës: </t>
  </si>
  <si>
    <t xml:space="preserve">Kosto Objektivi specifik III.1 </t>
  </si>
  <si>
    <t>III.3.</t>
  </si>
  <si>
    <t>III.3.1</t>
  </si>
  <si>
    <t>III.4</t>
  </si>
  <si>
    <t>Drejtësi miqësore për fëmijët</t>
  </si>
  <si>
    <t>III.4.1</t>
  </si>
  <si>
    <t xml:space="preserve">I.  </t>
  </si>
  <si>
    <t>OBJEKTIVI SPECIFIK IV.1:Promovimi i të drejtave të fëmijëve në botën dixhitale</t>
  </si>
  <si>
    <t>IV.1</t>
  </si>
  <si>
    <t xml:space="preserve">IV.1.1. </t>
  </si>
  <si>
    <t xml:space="preserve">Aksesi dhe përfshirja e fëmijëve në mjedisin digjital </t>
  </si>
  <si>
    <t>IV.1.2</t>
  </si>
  <si>
    <t>IV.1.3</t>
  </si>
  <si>
    <t>Total Cost of the Action Plan = QP I + QP II + QP III + QIV</t>
  </si>
  <si>
    <t>Rritja, mirëqënia dhe të nxënit gjatë fëmijërisë së hershme 0-3 vjec</t>
  </si>
  <si>
    <t>III.2</t>
  </si>
  <si>
    <t>Kosto Objektivi specifik III.2</t>
  </si>
  <si>
    <t>Kosto Objektivi specifik III.3</t>
  </si>
  <si>
    <t>Kosto Objektivi Specifik II.3</t>
  </si>
  <si>
    <t>Kosto Objektivi specifik II.1</t>
  </si>
  <si>
    <t>Kosto Objektivi specifik I.1</t>
  </si>
  <si>
    <t>Kosto Objektivi specifik III.4</t>
  </si>
  <si>
    <t>Kosto Objektivi specifik IV.1</t>
  </si>
  <si>
    <t>Përmirësimi i kuadrit normativ, buxhetor dhe raportues për mbrojtjen e fëmijës</t>
  </si>
  <si>
    <t>NJQV, OJF-të, ON, Policia e Shtetit</t>
  </si>
  <si>
    <t>MSHMS, ASHDMF, MD, MB</t>
  </si>
  <si>
    <t xml:space="preserve">II.3.1 </t>
  </si>
  <si>
    <t>NJVQV-të, OJF-të, ON, MD, MB, MASR</t>
  </si>
  <si>
    <t>I.1.3</t>
  </si>
  <si>
    <t>I.1.4</t>
  </si>
  <si>
    <t>OBJEKTIV SPECIFIK II.3: Mekanizma dhe shërbime të specializuara dhe të integruara për adresimin e formave të rënda të dhunës, përfshirë abuzimin seksual dhe abuzimin dhe shfrytëzimin online</t>
  </si>
  <si>
    <t>Përmirësimi i aksesit në drejtësi</t>
  </si>
  <si>
    <t>I.1</t>
  </si>
  <si>
    <t xml:space="preserve">Forcimi i strukturave në nivel qendror dhe vendor, përgjegjëse për hartimin, koordinimin dhe monitorimin e strategjive dhe masave ndërsektoriale që kanë ndikim në jetën e fëmijëve </t>
  </si>
  <si>
    <t xml:space="preserve">Përmirësimi i mekanizmave për buxhetimin për fëmijët </t>
  </si>
  <si>
    <t>Adresimi i normave sociale jopozitive në komunitet dhe familje në kuadër të parandalimit dhe adresimit të dhunës ndaj fëmijëve</t>
  </si>
  <si>
    <t>MASR
NJQV</t>
  </si>
  <si>
    <t xml:space="preserve">
NJQV
</t>
  </si>
  <si>
    <t xml:space="preserve">NJQV
Fakultet e edukimit </t>
  </si>
  <si>
    <t>Partnerë</t>
  </si>
  <si>
    <t xml:space="preserve">MHSP </t>
  </si>
  <si>
    <t>2021-2026</t>
  </si>
  <si>
    <t xml:space="preserve">Objektivi specifik III.3: Përmirësimi i shëndetit të fëmijëve dhe adoleshentëve </t>
  </si>
  <si>
    <t xml:space="preserve">Përmirësimi i shëndetit të fëmijëve dhe adoleshentëve </t>
  </si>
  <si>
    <t>OBJEKTIVI SPECIFIK I.1: Institucione dhe mekanizma të fuqizuar në funksion të respektimit, mbrojtjes dhe përmbushjes së të drejtave të fëmijëve</t>
  </si>
  <si>
    <t xml:space="preserve">Përmirësimi i statistikave dhe të dhënave/njohurive në funksion të realizimit të të drejtave të fëmijëve  </t>
  </si>
  <si>
    <t xml:space="preserve">Forcimi i mekanizmave dhe forumeve të pjesëmarrjes së fëmijëve </t>
  </si>
  <si>
    <t xml:space="preserve">OBJEKTIVI SPECIFIK II.1: Fëmijët rriten në një mjedis mbështetës, me praktika pozitive të prindërimit, që i mbrojnë nga dhuna dhe abuzimi. </t>
  </si>
  <si>
    <t xml:space="preserve">OBJEKTIVI SPECIFIK II.2: Funksionimi i një sistemi gjithëpërfshirës dhe efektiv për mbrojtjen e fëmijëve </t>
  </si>
  <si>
    <t>Objektivi specifik III.2: Sistem i integruar i mbrojtjes sociale, i ndjeshëm ndaj nevojave të fëmijëve dhe familjeve</t>
  </si>
  <si>
    <t xml:space="preserve">ISHP, NJQV-të, MASR </t>
  </si>
  <si>
    <t>MASR, NJQV-të</t>
  </si>
  <si>
    <t>Kosto totale Qëllimi i Politikës I (objektiva specifike I.1)</t>
  </si>
  <si>
    <t>Kosto totale Qëllimi i Politikës II (objektiva specifike II.1+II.2+II.3)</t>
  </si>
  <si>
    <t>Kosto totale Qëllimi i Politikës III (objektiva specifike III.1+III.2+III.3+III.4)</t>
  </si>
  <si>
    <t>Kosto totale Qëllimi i Politikës IV (objektiva specifike IV.1)</t>
  </si>
  <si>
    <t>MASR, MSHMS, Bashkitë</t>
  </si>
  <si>
    <t>Minsitritë e Linjës, NJQV</t>
  </si>
  <si>
    <t>QËLLIMI I POLITIKËS II. Eliminimi i të gjitha formave të dhunës, shfrytëzimit, abuzimit dhe praktivave të dëmshme</t>
  </si>
  <si>
    <t>ASHDMF, MSHMS, NJVQV-të</t>
  </si>
  <si>
    <t>NJQV-të, OJF-të, MKR, AMA, KRAT, AP</t>
  </si>
  <si>
    <t xml:space="preserve">Fuqizimi i kapaciteteve të profesionistëve, mekanizmave dhe shërbimeve përadresimin e dhunës së fëmijëve </t>
  </si>
  <si>
    <t>Parandalimi dhe mbrojtja e fëmijëve nga abuzimi seksualdhe abuzimin dhe shfrytëzimin online</t>
  </si>
  <si>
    <t>QËLLIMI I POLITIKËS III: Sisteme dhe shërbime miqësore për fëmijët dhe adoleshentët</t>
  </si>
  <si>
    <t>OBJEKTIVI SPECIFIK III.1: Mundësi të barabarta për zhvillimin e aftësive dhe të të mësuarit - nga fëmijëria e hershme në adoleshencë</t>
  </si>
  <si>
    <t>Përmirësim i qasjes të fëmijëve dhe adoleshentëve në nevojë në programet e mbrojtjes sociale</t>
  </si>
  <si>
    <t xml:space="preserve">MB/MFE, NGOs, IOs </t>
  </si>
  <si>
    <t>Përmirësimi i shëndetit të fëmijëve dhe adoleshentëve</t>
  </si>
  <si>
    <t>MD, Shkolla e magjis MD, DPSHP, ASHMDF, NJMF, DHKNd, Gjykata/KLGJ, Prokurori/KLP, OJF/Projekte  Tratures</t>
  </si>
  <si>
    <t>QËLLIMI I POLITIKËS IV: Promovimi i të drejtave të fëmijëve në botën dixhitale</t>
  </si>
  <si>
    <t>AKSHI, AKCESK</t>
  </si>
  <si>
    <t xml:space="preserve"> Nxënia dhe kreativiteti në mjedisin digjital </t>
  </si>
  <si>
    <t xml:space="preserve">Respektimi i etikës dhe interesit më të lartë të fëmijës në  mjedisin digital </t>
  </si>
  <si>
    <t>Kosto Objektivi Specifik II.2</t>
  </si>
  <si>
    <t>Institucione dhe mekanizma të fuqizuar në funksion të respektimit, mbrojtjes dhe përmbushjes së të drejtave të fëmijëve</t>
  </si>
  <si>
    <t xml:space="preserve">Fëmijët rriten në një mjedis mbështetës, me praktika pozitive të prindërimit, që i mbrojnë nga dhuna dhe abuzimi. </t>
  </si>
  <si>
    <t xml:space="preserve">Funksionimi i një sistemi gjithëpërfshirës dhe efektiv për mbrojtjen e fëmijëve </t>
  </si>
  <si>
    <t>Mekanizma dhe shërbime të specializuara dhe të integruara për adresimin e formave të rënda të dhunës, përfshirë abuzimin seksual dhe abuzimin dhe shfrytëzimin online</t>
  </si>
  <si>
    <r>
      <rPr>
        <b/>
        <sz val="12"/>
        <color rgb="FFFF0000"/>
        <rFont val="Calibri"/>
        <family val="2"/>
      </rPr>
      <t>Kosto totale Qëllimi i Politikës II</t>
    </r>
    <r>
      <rPr>
        <b/>
        <sz val="12"/>
        <color rgb="FFFF0000"/>
        <rFont val="Calibri"/>
        <family val="2"/>
        <scheme val="minor"/>
      </rPr>
      <t xml:space="preserve">
(objektiva specifike 2.1+2.2, 2.3)</t>
    </r>
  </si>
  <si>
    <t>Qëllimi i Politikës II: Eliminimi i të gjitha formave të dhunës, shfrytëzimit, abuzimit dhe praktivave të dëmshme</t>
  </si>
  <si>
    <t>Qëllimi i Politikës III: Sisteme dhe shërbime miqësore për fëmijët dhe adoleshentët</t>
  </si>
  <si>
    <t>Mundësi të barabarta për zhvillimin e aftësive dhe të të mësuarit - nga fëmijëria e hershme në adoleshencë</t>
  </si>
  <si>
    <t>Sistem i integruar i mbrojtjes sociale, i ndjeshëm ndaj nevojave të fëmijëve dhe familjeve</t>
  </si>
  <si>
    <t>Qëllimi i Politikës IV: Promovimi i të drejtave të fëmijëve në botën dixhitale</t>
  </si>
  <si>
    <t>Promovimi i të drejtave të fëmijëve në botën dixhitale</t>
  </si>
  <si>
    <r>
      <t>Kosto totale Qëllimi i Politikës IV</t>
    </r>
    <r>
      <rPr>
        <sz val="12"/>
        <color rgb="FFFF0000"/>
        <rFont val="Times New Roman"/>
        <family val="1"/>
      </rPr>
      <t xml:space="preserve">
</t>
    </r>
    <r>
      <rPr>
        <b/>
        <sz val="12"/>
        <color rgb="FFFF0000"/>
        <rFont val="Times New Roman"/>
        <family val="1"/>
      </rPr>
      <t>(objektiva specifike 4.1)</t>
    </r>
  </si>
  <si>
    <r>
      <rPr>
        <b/>
        <sz val="12"/>
        <color rgb="FFFF0000"/>
        <rFont val="Times New Roman"/>
        <family val="1"/>
      </rPr>
      <t>Kosto totale Qëllimi i Politikës III</t>
    </r>
    <r>
      <rPr>
        <sz val="12"/>
        <color rgb="FFFF0000"/>
        <rFont val="Times New Roman"/>
        <family val="1"/>
      </rPr>
      <t xml:space="preserve">
</t>
    </r>
    <r>
      <rPr>
        <b/>
        <sz val="12"/>
        <color rgb="FFFF0000"/>
        <rFont val="Times New Roman"/>
        <family val="1"/>
      </rPr>
      <t>(objektiva specifike 3.1+3.2, 3.3, 3.4)</t>
    </r>
  </si>
  <si>
    <t>Hendeku financiar
2021-2026
(në Lekë)</t>
  </si>
  <si>
    <r>
      <t xml:space="preserve">Qëllimi i Politikës I: </t>
    </r>
    <r>
      <rPr>
        <sz val="9"/>
        <color rgb="FF000000"/>
        <rFont val="Arial"/>
        <family val="2"/>
      </rPr>
      <t>QEVERISJA E MIRë Në RESPEKTIMIN, MBROJTJEN DHE PëRMBUSHJEN E Të DREJTAVE Të FëMIJëVE</t>
    </r>
  </si>
  <si>
    <r>
      <t xml:space="preserve">Qëllimi i Politikës II: </t>
    </r>
    <r>
      <rPr>
        <sz val="9"/>
        <color rgb="FF000000"/>
        <rFont val="Arial"/>
        <family val="2"/>
      </rPr>
      <t>Eliminimi i të gjitha formave të dhunës, shfrytëzimit, abuzimit dhe praktivave të dëmshme</t>
    </r>
  </si>
  <si>
    <r>
      <t xml:space="preserve">Qëllimi i Politikës III: </t>
    </r>
    <r>
      <rPr>
        <sz val="9"/>
        <color rgb="FF000000"/>
        <rFont val="Arial"/>
        <family val="2"/>
      </rPr>
      <t>Sisteme dhe shërbime miqësore për fëmijët dhe adoleshentët</t>
    </r>
  </si>
  <si>
    <t xml:space="preserve">AGJENDA PËR Të DREJTAT E FËMIJëVE - PLANI I VEPRIMIT 2021-2026
</t>
  </si>
  <si>
    <t>Qëllimi i Politikës I: QEVERISJA E MIRë NË RESPEKTIMIN, MBROJTJEN DHE PËRMBUSHJEN E TË DREJTAVE TË FËMIJËVE</t>
  </si>
  <si>
    <t>II. QËLLIMI I POLITIKËS 1: QEVERISJA E MIRë NË RESPEKTIMIN, MBROJTJEN DHE PËRMBUSHJEN E TË DREJTAVE TË FËMIJËVE</t>
  </si>
  <si>
    <t>Buxheti 2024-2030 (në lekë)</t>
  </si>
  <si>
    <t>Totali BSH</t>
  </si>
  <si>
    <t>Kosto indikative/2024</t>
  </si>
  <si>
    <t>Kosto indikative/2025</t>
  </si>
  <si>
    <t>Kosto indikative/2026</t>
  </si>
  <si>
    <t>PBA 2024-2026 ( në Lekë)</t>
  </si>
  <si>
    <t xml:space="preserve">Burimi I financimit </t>
  </si>
  <si>
    <t>Qëllimi i Politikës IV</t>
  </si>
  <si>
    <t xml:space="preserve">Kosto për tu </t>
  </si>
  <si>
    <t>Planifikuar në</t>
  </si>
  <si>
    <t xml:space="preserve"> Buxhetin 2024-2030</t>
  </si>
  <si>
    <t>Qëllimi strategjik I: Qeverisja e mirë në funksion të respektimit, mbrojtjes dhe përmbushjes së të drejtave të fëmijëve</t>
  </si>
  <si>
    <t>01110 Planifikim Menaxhim Administrim (13), 10430 Përkujdesja Sociale, 03320 Shërbimi i Avokatisë (66), 01110 Planifikimi, Menaxhimi dhe Administrimi (92), 01110 Planifikimi, Menaxhimi dhe Administrimi (89), 01130 Aktiviteti diplomatik dhe konsullor i MEPJ, 05320 Mbrojtja e Mjedisit, 10910 Emergjencat Civile</t>
  </si>
  <si>
    <t>01120 Menaxhimi i Shpezimeve Publike</t>
  </si>
  <si>
    <t>01320 Veprimtaria   Statistikore, 10430 Përkujdesja Sociale</t>
  </si>
  <si>
    <t>09120 Arsimi Baze (perfshire parashkollorin), 09230 Arsimi i Mesëm i Lartë</t>
  </si>
  <si>
    <t>10430 Përkujdesja Sociale, 01110 Planifikim Menaxhimi (16), 09120 Arsimi Baze (perfshire parashkollorin), 09230 Arsimi i Mesëm i Lartë</t>
  </si>
  <si>
    <t>01110 Planifikim Menaxhim Administrim (13), 01110 Planifikim Menaxhim Administrim (14),   01110 Planifikim Menaxhim Administrim (16),  01110 Planifikim Menaxhim Administrim (15),   01160 Shërbimet për çështjet e birësimeve,  01110 Planifikim Menaxhim Administrim (10), 03520 Veprimtaria Informative Shtetërore (18), 10430 Përkujdesja Sociale, 03140 Policia e Shtetit, AKEP, AMA</t>
  </si>
  <si>
    <t>10430 Përkujdesja Sociale, 07450 Shërbime të Shëndetit Publik, 01110 Planifikim Menaxhim Administrim (14), 09120 Arsimi Baze (perfshire parashkollorin), 03140 Policia e Shtetit, 09820 Veprimtari  Arsimore (55), 09240 Arsimi i Mesem (Profesional), 09230 Arsimi i Mesëm i Lartë</t>
  </si>
  <si>
    <t>10430 Përkujdesja Sociale , 09120 Arsimi Baze (perfshire parashkollorin), NJVQV</t>
  </si>
  <si>
    <t>09120 Arsimi Baze (perfshire parashkollorin), NJVQV</t>
  </si>
  <si>
    <t>09120 Arsimi Baze (perfshire parashkollorin), 09230 Arsimi i Mesëm i Lartë, 01110 Planifikimi, Menaxhimi dhe Administrimi (11), 10430 Përkujdesja Sociale</t>
  </si>
  <si>
    <t>01110 Planifikimi, Menaxhimi dhe Administrimi (11), 09120 Arsimi Baze (perfshire parashkollorin), 09230 Arsimi i Mesëm i Lartë</t>
  </si>
  <si>
    <t>09230 Arsimi i Mesëm i Lartë</t>
  </si>
  <si>
    <t>10430 Përkujdesja Sociale, 07450 Shërbime të Shëndetit Publik, 03140 Policia e Shtetit, 09820 Veprimtari  Arsimore (55)</t>
  </si>
  <si>
    <t>01320 Veprimtaria   Statistikore, 10430 Përkujdesja Sociale, 01110 Planifikim Menaxhim Administrim (13), 01120 Menaxhimi i Shpezimeve Publike</t>
  </si>
  <si>
    <t>10430 Përkujdesja Sociale</t>
  </si>
  <si>
    <t>09120 Arsimi Baze (perfshire parashkollorin), 09230 Arsimi i Mesëm i Lartë, NJQV-të</t>
  </si>
  <si>
    <t>09120 Arsimi Baze (perfshire parashkollorin), 09230 Arsimi i Mesëm i Lartë, 09770 Fonde për Kerkim Shkencor dhe ekselence</t>
  </si>
  <si>
    <t>07220 Shërbime të Kujdesit Shëndetësor Parësor, 07450 Shërbime të Shëndetit Publik, 01110 Planifikim Menaxhim Administrim (13), 07330 Shërbime të Kujdesit Shëndetësor Dytësor, 10430 Përkujdesja Sociale</t>
  </si>
  <si>
    <t>Hendek financiar 2021-2026</t>
  </si>
  <si>
    <t>Buxheti 2024-2026</t>
  </si>
  <si>
    <t>Save the children 
•Adresimi i ekstremizmit te dhunshem
•Child Protection in Albania</t>
  </si>
  <si>
    <t xml:space="preserve">Save the children 
</t>
  </si>
  <si>
    <t>•Save the Children 
1. Budgeting for Children</t>
  </si>
  <si>
    <t>•Terres des Homes
1.Resilience per parandalim dhe riintegrim I sigurt 
2. Pergjigje emergjence ndaj situates se krijuar nga Pandemia COVID 19
3."Sustainable reintegration of returned migrants in Albania "
•World Vision Albania 
1. "Programi per Mbrojtjen e Femijeve; Tungjatjeta…Jete 
2." Programi i Leterkembimit" 
3."Programi per Edukimin gjitheperfshires " 
• UNICEF</t>
  </si>
  <si>
    <t>•Terres des Homes
1.Resilience per parandalim dhe riintegrim I sigurt 
2. Pergjigje emergjence ndaj situates se krijuar nga Pandemia COVID 19
•World Vision Albania 
1. "Programi per Mbrojtjen e Femijeve; Tungjatjeta…Jete 
2." Programi i Leterkembimit" 
3."Programi per Edukimin gjitheperfshires " 
• UNICEF</t>
  </si>
  <si>
    <r>
      <t>•Terres des Homes
1.</t>
    </r>
    <r>
      <rPr>
        <sz val="12"/>
        <rFont val="Times New Roman"/>
        <family val="1"/>
      </rPr>
      <t>Resilience per parandalim dhe riintegrim I sigurt 
2. Pergjigje emergjence ndaj situates se krijuar nga Pandemia COVID 19
3."Sustainable reintegration of returned migrants in Albania "</t>
    </r>
    <r>
      <rPr>
        <sz val="12"/>
        <color theme="1"/>
        <rFont val="Times New Roman"/>
        <family val="1"/>
      </rPr>
      <t xml:space="preserve">
•Save the Children 
1. Child protection
•UNICEF</t>
    </r>
  </si>
  <si>
    <r>
      <t xml:space="preserve">•Terres des Homes
1.Resilience per parandalim dhe riintegrim I sigurt 
</t>
    </r>
    <r>
      <rPr>
        <sz val="10"/>
        <rFont val="Times New Roman"/>
        <family val="1"/>
      </rPr>
      <t>2..Sustainable reintegration of returned migrants in Albania</t>
    </r>
    <r>
      <rPr>
        <sz val="10"/>
        <color theme="1"/>
        <rFont val="Times New Roman"/>
        <family val="1"/>
      </rPr>
      <t xml:space="preserve">
•Save the Children 
</t>
    </r>
    <r>
      <rPr>
        <sz val="10"/>
        <rFont val="Times New Roman"/>
        <family val="1"/>
      </rPr>
      <t>1."Qendra komunitare per femijet me Ak"</t>
    </r>
    <r>
      <rPr>
        <sz val="10"/>
        <color theme="1"/>
        <rFont val="Times New Roman"/>
        <family val="1"/>
      </rPr>
      <t xml:space="preserve">
2</t>
    </r>
    <r>
      <rPr>
        <sz val="10"/>
        <rFont val="Times New Roman"/>
        <family val="1"/>
      </rPr>
      <t>. "Arsimi Baze"</t>
    </r>
    <r>
      <rPr>
        <sz val="10"/>
        <color theme="1"/>
        <rFont val="Times New Roman"/>
        <family val="1"/>
      </rPr>
      <t xml:space="preserve">
•World Vision Albania 
1. Programi per Femijet dhe Adoleshentet
2."Programi per Edukimin gjitheperfshires " 
• UNICEF</t>
    </r>
  </si>
  <si>
    <t xml:space="preserve">
•World Vision Albania 
1. Ndërtimi i reziliencës dhe aftësive për Reduktimin e Riskut ndaj Fatkeqësive (RRF) nëpërmjet angazhimit të shkollës dhe komunitetit
• UNICEF</t>
  </si>
  <si>
    <r>
      <t xml:space="preserve">
•Save the Children 
</t>
    </r>
    <r>
      <rPr>
        <sz val="10"/>
        <rFont val="Times New Roman"/>
        <family val="1"/>
      </rPr>
      <t xml:space="preserve">1."Fuqizimi I te Rinjve" </t>
    </r>
    <r>
      <rPr>
        <sz val="10"/>
        <color theme="1"/>
        <rFont val="Times New Roman"/>
        <family val="1"/>
      </rPr>
      <t xml:space="preserve">
•unicef</t>
    </r>
  </si>
  <si>
    <r>
      <t xml:space="preserve">•Terres des Homes
1.Resilience per parandalim dhe riintegrim I sigurt 
2. Pergjigje emergjence ndaj situates se krijuar nga Pandemia COVID 19
3."Sustainable reintegration of returned migrants in Albania "
</t>
    </r>
    <r>
      <rPr>
        <sz val="10"/>
        <rFont val="Times New Roman"/>
        <family val="1"/>
      </rPr>
      <t xml:space="preserve">•Save the Children 
1. Shkollat te shendetshme </t>
    </r>
    <r>
      <rPr>
        <sz val="10"/>
        <color theme="1"/>
        <rFont val="Times New Roman"/>
        <family val="1"/>
      </rPr>
      <t xml:space="preserve">
•World Vision Albania 
1. "Programi per Mbrojtjen e Femijeve
2." Programi i Leterkembimit" 
3."Programi per Edukimin gjitheperfshires " 
• UN</t>
    </r>
  </si>
  <si>
    <r>
      <t xml:space="preserve">•Terres des Homes
</t>
    </r>
    <r>
      <rPr>
        <sz val="10"/>
        <rFont val="Times New Roman"/>
        <family val="1"/>
      </rPr>
      <t>1. Improving the reintegration of children in conflict with the law into
the society.
3.Child Protection System Strengthening for children in conflict with the Law</t>
    </r>
    <r>
      <rPr>
        <sz val="10"/>
        <color theme="1"/>
        <rFont val="Times New Roman"/>
        <family val="1"/>
      </rPr>
      <t xml:space="preserve">
• UN</t>
    </r>
  </si>
  <si>
    <t xml:space="preserve">
• UN/UNICEF</t>
  </si>
  <si>
    <t>UN/UNICEF</t>
  </si>
  <si>
    <t>AKCESK 01140  kodi institucionit (1087027), 10430 Përkujdesja Sociale, AMA</t>
  </si>
  <si>
    <t xml:space="preserve">
•Save the Children 
1. Aksesi dhe edukimi parashkollor
2."IDELA" 
3."Qendra komunitare per femijet me Ak"
4."Kujdesi per Femijerine e Hershme"
• UN/ UNICEF</t>
  </si>
  <si>
    <t xml:space="preserve"> 01110 Planifikim Menaxhim Administrim (MD) ; 10430 Përkujdesja Sociale</t>
  </si>
  <si>
    <r>
      <t>•Terres des Homes
1. Ndertimi i reziliences dhe integrim i sigurt per femijet qe kthehen nga zona te luftes
2. Child Protection System Strengthening for children in conflict with the Law 
3. Childhub
•Save the Children 
1.</t>
    </r>
    <r>
      <rPr>
        <sz val="10"/>
        <rFont val="Times New Roman"/>
        <family val="1"/>
      </rPr>
      <t xml:space="preserve"> Children stand Up</t>
    </r>
    <r>
      <rPr>
        <sz val="10"/>
        <color theme="1"/>
        <rFont val="Times New Roman"/>
        <family val="1"/>
      </rPr>
      <t xml:space="preserve">
•UN</t>
    </r>
  </si>
  <si>
    <r>
      <t>•Terres des Homes
1. Improving the reintegration of children in conflict with the law into
2. Pergjigje emergjence ndaj situates se krijuar nga Pandemia COVID 19
3."Sustainable reintegration of returned migrants in Albania "
•Save the children
1."</t>
    </r>
    <r>
      <rPr>
        <sz val="10"/>
        <rFont val="Times New Roman"/>
        <family val="1"/>
      </rPr>
      <t xml:space="preserve">Child Rights Situation Analysis" </t>
    </r>
    <r>
      <rPr>
        <sz val="10"/>
        <color rgb="FFFF0000"/>
        <rFont val="Times New Roman"/>
        <family val="1"/>
      </rPr>
      <t xml:space="preserve">
</t>
    </r>
    <r>
      <rPr>
        <sz val="10"/>
        <color theme="1"/>
        <rFont val="Times New Roman"/>
        <family val="1"/>
      </rPr>
      <t xml:space="preserve">
•UN</t>
    </r>
  </si>
  <si>
    <t>•Terres des Homes
1. Resilience dhe riintegrim I sigurt
2.Transforming national response to trafficking in and from Albania  "
•Save the Children 
1. Children Stand Up!
•World Vision Albania 
1. Marreveshja bashkepunimi mes WVA dhe Kongresit Rinor - 
Fuqizimi i te rinjve per pjesemarje efektive ne vendimmarrje lokale nepermjet Keshillave rinor.
2. Angazhimi i te rinjve per te ngritur zerin per ceshtje/sherbime qe lidhen me mireqeninen e tyre nepermjet procesit te Buxhetimit me pjesemarrje ne nivel lokal/keshillash bashkiak.
•UN</t>
  </si>
  <si>
    <t>•Terres des Homes
1.Childhub
2. Resilience per parandalim dhe riintegrim I sigurt 
3. Sustainable reintegration of returned migrants in Albania
•Save the Children 
1. To be defenied
•World Vision Albania 
1.Programi per mbrojtjen e femijeve / Projekti "ne Labirint"
2.Programi I Mbrojtjes se Femijeve ; Programi I Femijeve dhe Adoleshenteve
3."Programi per Edukimin gjitheperfshires " 
• UN</t>
  </si>
  <si>
    <t>•Terres des Homes
1.Childhub
2.Resilience per parandalim dhe riintegrim I sigurt 
2. Pergjigje emergjence ndaj situates se krijuar nga Pandemia COVID 19
3."Sustainable reintegration of returned migrants in Albania "
4.“Albania and Greece, supporting an effective transnational referral mechanism and cross border child protection for victims and possible victims of trafficking”
5.“Improving provision of services and awareness to combat Trafficking in Persons in the Balkans, Albania, Macedonia, Montenegro, Kosovo”.  
6.Mbrojtja e femiejve ne shkolla
•Save the children 
1. Adresimi i ekstremizmit te dhunshem
•World Vision Albania 
1.Programi per mbrojtjen e femijeve / Projekti "ne Labirint"
2.Programi I Mbrojtjes se Femijeve ; Programi I Femijeve dhe Adoleshenteve
3."Programi per Edukimin gjitheperfshires " 
• UN</t>
  </si>
  <si>
    <t xml:space="preserve">
• UN</t>
  </si>
</sst>
</file>

<file path=xl/styles.xml><?xml version="1.0" encoding="utf-8"?>
<styleSheet xmlns="http://schemas.openxmlformats.org/spreadsheetml/2006/main">
  <numFmts count="4">
    <numFmt numFmtId="41" formatCode="_(* #,##0_);_(* \(#,##0\);_(* &quot;-&quot;_);_(@_)"/>
    <numFmt numFmtId="43" formatCode="_(* #,##0.00_);_(* \(#,##0.00\);_(* &quot;-&quot;??_);_(@_)"/>
    <numFmt numFmtId="164" formatCode="_-* #,##0.00_-;\-* #,##0.00_-;_-* &quot;-&quot;??_-;_-@_-"/>
    <numFmt numFmtId="165" formatCode="_(* #,##0_);_(* \(#,##0\);_(* &quot;-&quot;??_);_(@_)"/>
  </numFmts>
  <fonts count="45">
    <font>
      <sz val="11"/>
      <color theme="1"/>
      <name val="Calibri"/>
      <family val="2"/>
      <scheme val="minor"/>
    </font>
    <font>
      <b/>
      <sz val="11"/>
      <color indexed="8"/>
      <name val="Calibri"/>
      <family val="2"/>
    </font>
    <font>
      <sz val="10"/>
      <name val="Arial"/>
      <family val="2"/>
      <charset val="238"/>
    </font>
    <font>
      <sz val="10"/>
      <name val="Arial"/>
      <family val="2"/>
    </font>
    <font>
      <sz val="8"/>
      <name val="Calibri"/>
      <family val="2"/>
    </font>
    <font>
      <sz val="11"/>
      <color theme="1"/>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sz val="12"/>
      <color rgb="FF000000"/>
      <name val="Times New Roman"/>
      <family val="1"/>
    </font>
    <font>
      <sz val="11"/>
      <color theme="1"/>
      <name val="Times New Roman"/>
      <family val="1"/>
    </font>
    <font>
      <b/>
      <sz val="12"/>
      <color rgb="FF000000"/>
      <name val="Times New Roman"/>
      <family val="1"/>
    </font>
    <font>
      <sz val="12"/>
      <color theme="1"/>
      <name val="Times New Roman"/>
      <family val="1"/>
    </font>
    <font>
      <b/>
      <sz val="11"/>
      <color rgb="FFFF0000"/>
      <name val="Calibri"/>
      <family val="2"/>
      <scheme val="minor"/>
    </font>
    <font>
      <sz val="9"/>
      <color theme="1"/>
      <name val="Arial"/>
      <family val="2"/>
    </font>
    <font>
      <sz val="9"/>
      <color rgb="FF000000"/>
      <name val="Arial"/>
      <family val="2"/>
    </font>
    <font>
      <b/>
      <sz val="9"/>
      <color rgb="FF000000"/>
      <name val="Arial"/>
      <family val="2"/>
    </font>
    <font>
      <b/>
      <sz val="9"/>
      <color theme="1"/>
      <name val="Arial"/>
      <family val="2"/>
    </font>
    <font>
      <b/>
      <sz val="16"/>
      <color rgb="FFFF0000"/>
      <name val="Calibri"/>
      <family val="2"/>
      <scheme val="minor"/>
    </font>
    <font>
      <b/>
      <i/>
      <sz val="9"/>
      <color rgb="FFFF0000"/>
      <name val="Arial"/>
      <family val="2"/>
    </font>
    <font>
      <b/>
      <sz val="9"/>
      <color rgb="FFFFFFFF"/>
      <name val="Arial"/>
      <family val="2"/>
    </font>
    <font>
      <b/>
      <i/>
      <sz val="9"/>
      <color rgb="FF000000"/>
      <name val="Arial"/>
      <family val="2"/>
    </font>
    <font>
      <b/>
      <sz val="11"/>
      <color theme="1"/>
      <name val="Arial"/>
      <family val="2"/>
    </font>
    <font>
      <b/>
      <sz val="11"/>
      <color rgb="FF000000"/>
      <name val="Times New Roman"/>
      <family val="1"/>
    </font>
    <font>
      <b/>
      <sz val="11"/>
      <color indexed="8"/>
      <name val="Times New Roman"/>
      <family val="1"/>
    </font>
    <font>
      <sz val="11"/>
      <color indexed="8"/>
      <name val="Times New Roman"/>
      <family val="1"/>
    </font>
    <font>
      <b/>
      <sz val="12"/>
      <color rgb="FFFF0000"/>
      <name val="Times New Roman"/>
      <family val="1"/>
    </font>
    <font>
      <b/>
      <sz val="12"/>
      <color theme="1"/>
      <name val="Calibri"/>
      <family val="2"/>
      <scheme val="minor"/>
    </font>
    <font>
      <b/>
      <sz val="18"/>
      <color rgb="FFFF0000"/>
      <name val="Calibri"/>
      <family val="2"/>
      <scheme val="minor"/>
    </font>
    <font>
      <b/>
      <sz val="16"/>
      <color rgb="FF0070C0"/>
      <name val="Times New Roman"/>
      <family val="1"/>
    </font>
    <font>
      <b/>
      <sz val="12"/>
      <color rgb="FFFF0000"/>
      <name val="Calibri"/>
      <family val="2"/>
      <scheme val="minor"/>
    </font>
    <font>
      <sz val="12"/>
      <color theme="0"/>
      <name val="Calibri"/>
      <family val="2"/>
      <scheme val="minor"/>
    </font>
    <font>
      <sz val="14"/>
      <color theme="1"/>
      <name val="Calibri"/>
      <family val="2"/>
      <scheme val="minor"/>
    </font>
    <font>
      <b/>
      <sz val="11"/>
      <color rgb="FFFF0000"/>
      <name val="Calibri"/>
      <family val="2"/>
    </font>
    <font>
      <sz val="12"/>
      <color rgb="FFFF0000"/>
      <name val="Times New Roman"/>
      <family val="1"/>
    </font>
    <font>
      <b/>
      <sz val="12"/>
      <color rgb="FFFF0000"/>
      <name val="Calibri"/>
      <family val="2"/>
    </font>
    <font>
      <sz val="10"/>
      <color theme="1"/>
      <name val="Times New Roman"/>
      <family val="1"/>
    </font>
    <font>
      <b/>
      <sz val="10"/>
      <color theme="1"/>
      <name val="Times New Roman"/>
      <family val="1"/>
    </font>
    <font>
      <b/>
      <sz val="10"/>
      <color rgb="FFFF0000"/>
      <name val="Times New Roman"/>
      <family val="1"/>
    </font>
    <font>
      <sz val="10"/>
      <color rgb="FFFF0000"/>
      <name val="Times New Roman"/>
      <family val="1"/>
    </font>
    <font>
      <i/>
      <sz val="10"/>
      <color theme="1"/>
      <name val="Times New Roman"/>
      <family val="1"/>
    </font>
    <font>
      <sz val="9"/>
      <color theme="1"/>
      <name val="Times New Roman"/>
      <family val="1"/>
    </font>
    <font>
      <b/>
      <i/>
      <sz val="10"/>
      <color theme="1"/>
      <name val="Times New Roman"/>
      <family val="1"/>
    </font>
    <font>
      <sz val="10"/>
      <name val="Times New Roman"/>
      <family val="1"/>
    </font>
    <font>
      <sz val="12"/>
      <name val="Times New Roman"/>
      <family val="1"/>
    </font>
  </fonts>
  <fills count="16">
    <fill>
      <patternFill patternType="none"/>
    </fill>
    <fill>
      <patternFill patternType="gray125"/>
    </fill>
    <fill>
      <patternFill patternType="solid">
        <fgColor theme="5"/>
      </patternFill>
    </fill>
    <fill>
      <patternFill patternType="solid">
        <fgColor theme="8"/>
      </patternFill>
    </fill>
    <fill>
      <patternFill patternType="solid">
        <fgColor theme="9"/>
      </patternFill>
    </fill>
    <fill>
      <patternFill patternType="solid">
        <fgColor rgb="FFFFFF00"/>
        <bgColor indexed="64"/>
      </patternFill>
    </fill>
    <fill>
      <patternFill patternType="solid">
        <fgColor rgb="FF00B0F0"/>
        <bgColor indexed="64"/>
      </patternFill>
    </fill>
    <fill>
      <patternFill patternType="solid">
        <fgColor theme="4" tint="0.59999389629810485"/>
        <bgColor indexed="64"/>
      </patternFill>
    </fill>
    <fill>
      <patternFill patternType="solid">
        <fgColor rgb="FF4472C4"/>
        <bgColor indexed="64"/>
      </patternFill>
    </fill>
    <fill>
      <patternFill patternType="solid">
        <fgColor rgb="FFD9E2F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rgb="FF4472C4"/>
      </bottom>
      <diagonal/>
    </border>
    <border>
      <left/>
      <right style="medium">
        <color rgb="FF8EAADB"/>
      </right>
      <top/>
      <bottom style="medium">
        <color rgb="FF8EAADB"/>
      </bottom>
      <diagonal/>
    </border>
    <border>
      <left/>
      <right style="medium">
        <color indexed="64"/>
      </right>
      <top/>
      <bottom style="medium">
        <color rgb="FF4472C4"/>
      </bottom>
      <diagonal/>
    </border>
    <border>
      <left style="medium">
        <color indexed="64"/>
      </left>
      <right style="medium">
        <color rgb="FF8EAADB"/>
      </right>
      <top/>
      <bottom style="medium">
        <color rgb="FF8EAADB"/>
      </bottom>
      <diagonal/>
    </border>
    <border>
      <left style="medium">
        <color indexed="64"/>
      </left>
      <right style="medium">
        <color rgb="FF8EAADB"/>
      </right>
      <top/>
      <bottom/>
      <diagonal/>
    </border>
    <border>
      <left style="medium">
        <color indexed="64"/>
      </left>
      <right style="medium">
        <color rgb="FF8EAADB"/>
      </right>
      <top/>
      <bottom style="medium">
        <color indexed="64"/>
      </bottom>
      <diagonal/>
    </border>
    <border>
      <left style="medium">
        <color rgb="FF8EAADB"/>
      </left>
      <right style="medium">
        <color indexed="64"/>
      </right>
      <top style="medium">
        <color rgb="FF4472C4"/>
      </top>
      <bottom/>
      <diagonal/>
    </border>
    <border>
      <left style="medium">
        <color rgb="FF8EAADB"/>
      </left>
      <right style="medium">
        <color indexed="64"/>
      </right>
      <top/>
      <bottom style="medium">
        <color rgb="FF8EAADB"/>
      </bottom>
      <diagonal/>
    </border>
    <border>
      <left style="medium">
        <color indexed="64"/>
      </left>
      <right style="medium">
        <color rgb="FF8EAADB"/>
      </right>
      <top style="medium">
        <color rgb="FF8EAADB"/>
      </top>
      <bottom/>
      <diagonal/>
    </border>
    <border>
      <left style="medium">
        <color indexed="64"/>
      </left>
      <right/>
      <top/>
      <bottom style="medium">
        <color rgb="FF4472C4"/>
      </bottom>
      <diagonal/>
    </border>
    <border>
      <left style="medium">
        <color indexed="64"/>
      </left>
      <right style="medium">
        <color rgb="FF8EAADB"/>
      </right>
      <top style="medium">
        <color rgb="FF4472C4"/>
      </top>
      <bottom/>
      <diagonal/>
    </border>
    <border>
      <left style="medium">
        <color rgb="FF8EAADB"/>
      </left>
      <right style="medium">
        <color rgb="FF8EAADB"/>
      </right>
      <top style="medium">
        <color rgb="FF8EAADB"/>
      </top>
      <bottom/>
      <diagonal/>
    </border>
    <border>
      <left style="medium">
        <color rgb="FF8EAADB"/>
      </left>
      <right style="medium">
        <color rgb="FF8EAADB"/>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1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43" fontId="5" fillId="0" borderId="0" applyFont="0" applyFill="0" applyBorder="0" applyAlignment="0" applyProtection="0"/>
    <xf numFmtId="43" fontId="3" fillId="0" borderId="0" applyFont="0" applyFill="0" applyBorder="0" applyAlignment="0" applyProtection="0"/>
    <xf numFmtId="164" fontId="5" fillId="0" borderId="0" applyFont="0" applyFill="0" applyBorder="0" applyAlignment="0" applyProtection="0"/>
    <xf numFmtId="0" fontId="3" fillId="0" borderId="0"/>
    <xf numFmtId="0" fontId="3" fillId="0" borderId="0"/>
    <xf numFmtId="0" fontId="3" fillId="0" borderId="0"/>
    <xf numFmtId="0" fontId="5" fillId="0" borderId="0"/>
    <xf numFmtId="0" fontId="7" fillId="0" borderId="0"/>
    <xf numFmtId="0" fontId="2" fillId="0" borderId="0"/>
    <xf numFmtId="0" fontId="3" fillId="0" borderId="0"/>
    <xf numFmtId="9" fontId="5" fillId="0" borderId="0" applyFont="0" applyFill="0" applyBorder="0" applyAlignment="0" applyProtection="0"/>
    <xf numFmtId="43" fontId="5" fillId="0" borderId="0" applyFont="0" applyFill="0" applyBorder="0" applyAlignment="0" applyProtection="0"/>
  </cellStyleXfs>
  <cellXfs count="398">
    <xf numFmtId="0" fontId="0" fillId="0" borderId="0" xfId="0"/>
    <xf numFmtId="3" fontId="8" fillId="5" borderId="0" xfId="0" applyNumberFormat="1" applyFont="1" applyFill="1"/>
    <xf numFmtId="3" fontId="8" fillId="6" borderId="0" xfId="0" applyNumberFormat="1" applyFont="1" applyFill="1"/>
    <xf numFmtId="0" fontId="11" fillId="5" borderId="0" xfId="0" applyFont="1" applyFill="1" applyBorder="1" applyAlignment="1">
      <alignment horizontal="center" vertical="center" wrapText="1"/>
    </xf>
    <xf numFmtId="3" fontId="11" fillId="0" borderId="10" xfId="0" applyNumberFormat="1" applyFont="1" applyBorder="1" applyAlignment="1">
      <alignment horizontal="center" vertical="center" wrapText="1"/>
    </xf>
    <xf numFmtId="3" fontId="0" fillId="0" borderId="0" xfId="0" applyNumberFormat="1" applyAlignment="1">
      <alignment horizontal="center" vertical="center"/>
    </xf>
    <xf numFmtId="0" fontId="18" fillId="7" borderId="2" xfId="0" applyFont="1" applyFill="1" applyBorder="1" applyAlignment="1">
      <alignment vertical="center"/>
    </xf>
    <xf numFmtId="3" fontId="18" fillId="7" borderId="2" xfId="4" applyNumberFormat="1" applyFont="1" applyFill="1" applyBorder="1" applyAlignment="1">
      <alignment horizontal="center" vertical="center"/>
    </xf>
    <xf numFmtId="3" fontId="0" fillId="0" borderId="0" xfId="0" applyNumberFormat="1" applyFill="1" applyAlignment="1">
      <alignment horizontal="center" vertical="center"/>
    </xf>
    <xf numFmtId="3" fontId="0" fillId="0" borderId="0" xfId="0" applyNumberFormat="1"/>
    <xf numFmtId="0" fontId="0" fillId="8" borderId="30" xfId="0" applyFill="1" applyBorder="1" applyAlignment="1">
      <alignment vertical="center" wrapText="1"/>
    </xf>
    <xf numFmtId="0" fontId="15" fillId="9" borderId="31" xfId="0" applyFont="1" applyFill="1" applyBorder="1" applyAlignment="1">
      <alignment horizontal="center" vertical="center" wrapText="1"/>
    </xf>
    <xf numFmtId="3" fontId="15" fillId="9" borderId="31" xfId="0" applyNumberFormat="1" applyFont="1" applyFill="1" applyBorder="1" applyAlignment="1">
      <alignment horizontal="center" vertical="center" wrapText="1"/>
    </xf>
    <xf numFmtId="0" fontId="14" fillId="0" borderId="31" xfId="0" applyFont="1" applyBorder="1" applyAlignment="1">
      <alignment horizontal="center" vertical="center" wrapText="1"/>
    </xf>
    <xf numFmtId="3" fontId="14" fillId="0" borderId="31" xfId="0" applyNumberFormat="1" applyFont="1" applyBorder="1" applyAlignment="1">
      <alignment horizontal="center" vertical="center" wrapText="1"/>
    </xf>
    <xf numFmtId="0" fontId="17" fillId="9" borderId="31" xfId="0" applyFont="1" applyFill="1" applyBorder="1" applyAlignment="1">
      <alignment horizontal="center" vertical="center" wrapText="1"/>
    </xf>
    <xf numFmtId="0" fontId="0" fillId="0" borderId="0" xfId="0" applyBorder="1"/>
    <xf numFmtId="3" fontId="0" fillId="0" borderId="0" xfId="0" applyNumberFormat="1" applyBorder="1"/>
    <xf numFmtId="3" fontId="13" fillId="0" borderId="0" xfId="0" applyNumberFormat="1" applyFont="1" applyBorder="1" applyAlignment="1">
      <alignment horizontal="center" vertical="center"/>
    </xf>
    <xf numFmtId="0" fontId="20" fillId="8" borderId="28"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0" fillId="8" borderId="32" xfId="0" applyFill="1" applyBorder="1" applyAlignment="1">
      <alignment vertical="center" wrapText="1"/>
    </xf>
    <xf numFmtId="0" fontId="16" fillId="9" borderId="33" xfId="0" applyFont="1" applyFill="1" applyBorder="1" applyAlignment="1">
      <alignment horizontal="right" vertical="center" wrapText="1"/>
    </xf>
    <xf numFmtId="0" fontId="17" fillId="0" borderId="34" xfId="0" applyFont="1" applyBorder="1" applyAlignment="1">
      <alignment horizontal="right" vertical="center" wrapText="1"/>
    </xf>
    <xf numFmtId="0" fontId="19" fillId="0" borderId="35" xfId="0" applyFont="1" applyBorder="1" applyAlignment="1">
      <alignment horizontal="right" vertical="center" wrapText="1"/>
    </xf>
    <xf numFmtId="0" fontId="0" fillId="0" borderId="0" xfId="0"/>
    <xf numFmtId="3" fontId="8" fillId="5" borderId="0" xfId="0" applyNumberFormat="1" applyFont="1" applyFill="1"/>
    <xf numFmtId="3" fontId="18" fillId="7" borderId="2" xfId="4" applyNumberFormat="1" applyFont="1" applyFill="1" applyBorder="1" applyAlignment="1">
      <alignment horizontal="center" vertical="center"/>
    </xf>
    <xf numFmtId="3" fontId="0" fillId="0" borderId="0" xfId="0" applyNumberFormat="1"/>
    <xf numFmtId="3" fontId="11" fillId="0" borderId="53" xfId="0" applyNumberFormat="1" applyFont="1" applyBorder="1" applyAlignment="1">
      <alignment horizontal="center" vertical="center" wrapText="1"/>
    </xf>
    <xf numFmtId="3" fontId="23" fillId="11" borderId="53" xfId="0" applyNumberFormat="1" applyFont="1" applyFill="1" applyBorder="1" applyAlignment="1">
      <alignment horizontal="center" vertical="center" wrapText="1"/>
    </xf>
    <xf numFmtId="0" fontId="28" fillId="7" borderId="7" xfId="0" applyFont="1" applyFill="1" applyBorder="1" applyAlignment="1">
      <alignment vertical="center" wrapText="1"/>
    </xf>
    <xf numFmtId="0" fontId="7" fillId="0" borderId="0" xfId="0" applyFont="1"/>
    <xf numFmtId="3" fontId="30" fillId="0" borderId="2" xfId="0" applyNumberFormat="1" applyFont="1" applyBorder="1" applyAlignment="1">
      <alignment horizontal="center" vertical="center"/>
    </xf>
    <xf numFmtId="3" fontId="7" fillId="0" borderId="0" xfId="0" applyNumberFormat="1" applyFont="1"/>
    <xf numFmtId="3" fontId="7" fillId="0" borderId="0" xfId="0" applyNumberFormat="1" applyFont="1" applyAlignment="1">
      <alignment horizontal="center" vertical="center"/>
    </xf>
    <xf numFmtId="3" fontId="31" fillId="4" borderId="1" xfId="3" applyNumberFormat="1" applyFont="1" applyBorder="1" applyAlignment="1">
      <alignment horizontal="center" vertical="center"/>
    </xf>
    <xf numFmtId="3" fontId="31" fillId="3" borderId="1" xfId="2" applyNumberFormat="1" applyFont="1" applyBorder="1" applyAlignment="1">
      <alignment horizontal="center" vertical="center" wrapText="1"/>
    </xf>
    <xf numFmtId="3" fontId="31" fillId="3" borderId="1" xfId="2" applyNumberFormat="1" applyFont="1" applyBorder="1" applyAlignment="1">
      <alignment horizontal="center" vertical="center"/>
    </xf>
    <xf numFmtId="3" fontId="7" fillId="0" borderId="0" xfId="14" applyNumberFormat="1" applyFont="1" applyAlignment="1">
      <alignment horizontal="center" vertical="center"/>
    </xf>
    <xf numFmtId="3" fontId="31" fillId="2" borderId="1" xfId="1" applyNumberFormat="1" applyFont="1" applyBorder="1" applyAlignment="1">
      <alignment horizontal="center" vertical="center"/>
    </xf>
    <xf numFmtId="3" fontId="27" fillId="0" borderId="0" xfId="0" applyNumberFormat="1" applyFont="1" applyAlignment="1">
      <alignment horizontal="center" vertical="center"/>
    </xf>
    <xf numFmtId="3" fontId="32" fillId="0" borderId="0" xfId="0" applyNumberFormat="1" applyFont="1" applyAlignment="1">
      <alignment horizontal="center" vertical="center"/>
    </xf>
    <xf numFmtId="0" fontId="20" fillId="8" borderId="27"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8" borderId="30" xfId="0" applyFont="1" applyFill="1" applyBorder="1" applyAlignment="1">
      <alignment horizontal="center" vertical="center" wrapText="1"/>
    </xf>
    <xf numFmtId="9" fontId="0" fillId="0" borderId="0" xfId="0" applyNumberFormat="1"/>
    <xf numFmtId="3" fontId="11" fillId="0" borderId="17"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3" fontId="11" fillId="0" borderId="19" xfId="0" applyNumberFormat="1" applyFont="1" applyBorder="1" applyAlignment="1">
      <alignment horizontal="center" vertical="center" wrapText="1"/>
    </xf>
    <xf numFmtId="0" fontId="36" fillId="0" borderId="0" xfId="0" applyFont="1" applyAlignment="1">
      <alignment horizontal="center"/>
    </xf>
    <xf numFmtId="0" fontId="37" fillId="0" borderId="0" xfId="0" applyFont="1" applyAlignment="1">
      <alignment horizontal="center"/>
    </xf>
    <xf numFmtId="0" fontId="36" fillId="0" borderId="0" xfId="0" applyFont="1" applyFill="1" applyAlignment="1">
      <alignment horizontal="center"/>
    </xf>
    <xf numFmtId="0" fontId="36" fillId="0" borderId="0" xfId="0" applyFont="1"/>
    <xf numFmtId="0" fontId="36" fillId="11" borderId="0" xfId="0" applyFont="1" applyFill="1"/>
    <xf numFmtId="0" fontId="37" fillId="0" borderId="0" xfId="0" applyFont="1" applyAlignment="1">
      <alignment wrapText="1"/>
    </xf>
    <xf numFmtId="0" fontId="37" fillId="0" borderId="0" xfId="0" applyFont="1" applyAlignment="1">
      <alignment horizontal="center" vertical="center"/>
    </xf>
    <xf numFmtId="0" fontId="40" fillId="0" borderId="1" xfId="0" applyFont="1" applyBorder="1" applyAlignment="1">
      <alignment vertical="center" wrapText="1"/>
    </xf>
    <xf numFmtId="0" fontId="36" fillId="11" borderId="1" xfId="0" applyFont="1" applyFill="1" applyBorder="1"/>
    <xf numFmtId="0" fontId="36"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37" fillId="0" borderId="1" xfId="0" applyFont="1" applyBorder="1" applyAlignment="1">
      <alignment horizontal="left" vertical="center" wrapText="1"/>
    </xf>
    <xf numFmtId="0" fontId="40" fillId="0" borderId="0" xfId="0" applyFont="1" applyBorder="1" applyAlignment="1">
      <alignment vertical="center" wrapText="1"/>
    </xf>
    <xf numFmtId="0" fontId="40" fillId="0" borderId="44" xfId="0" applyFont="1" applyBorder="1" applyAlignment="1">
      <alignment horizontal="center" vertical="center" wrapText="1"/>
    </xf>
    <xf numFmtId="0" fontId="37" fillId="0" borderId="1" xfId="0" applyFont="1" applyBorder="1"/>
    <xf numFmtId="0" fontId="40" fillId="0" borderId="22" xfId="0" applyFont="1" applyBorder="1" applyAlignment="1">
      <alignment horizontal="center" vertical="center" wrapText="1"/>
    </xf>
    <xf numFmtId="0" fontId="37" fillId="0" borderId="0" xfId="0" applyFont="1"/>
    <xf numFmtId="0" fontId="37" fillId="11" borderId="0" xfId="0" applyFont="1" applyFill="1"/>
    <xf numFmtId="0" fontId="36" fillId="11" borderId="1" xfId="0" applyFont="1" applyFill="1" applyBorder="1" applyAlignment="1">
      <alignment horizontal="center"/>
    </xf>
    <xf numFmtId="0" fontId="38" fillId="14" borderId="1" xfId="0" applyFont="1" applyFill="1" applyBorder="1" applyAlignment="1">
      <alignment horizontal="left" vertical="center" wrapText="1"/>
    </xf>
    <xf numFmtId="0" fontId="37" fillId="14" borderId="1" xfId="0" applyFont="1" applyFill="1" applyBorder="1" applyAlignment="1">
      <alignment horizontal="left" vertical="center" wrapText="1"/>
    </xf>
    <xf numFmtId="0" fontId="37" fillId="11" borderId="1" xfId="0" applyFont="1" applyFill="1" applyBorder="1" applyAlignment="1">
      <alignment horizontal="center"/>
    </xf>
    <xf numFmtId="0" fontId="37" fillId="11" borderId="6" xfId="0" applyFont="1" applyFill="1" applyBorder="1" applyAlignment="1">
      <alignment horizontal="center" vertical="center"/>
    </xf>
    <xf numFmtId="0" fontId="37" fillId="11" borderId="1" xfId="0" applyFont="1" applyFill="1" applyBorder="1" applyAlignment="1">
      <alignment vertical="center" wrapText="1"/>
    </xf>
    <xf numFmtId="0" fontId="37" fillId="0" borderId="1" xfId="0" applyFont="1" applyBorder="1" applyAlignment="1">
      <alignment horizontal="center" vertical="center"/>
    </xf>
    <xf numFmtId="0" fontId="37" fillId="0" borderId="0" xfId="0" applyFont="1" applyAlignment="1">
      <alignment vertical="center"/>
    </xf>
    <xf numFmtId="0" fontId="37" fillId="11" borderId="47" xfId="0" applyFont="1" applyFill="1" applyBorder="1" applyAlignment="1">
      <alignment horizontal="center" vertical="center" wrapText="1"/>
    </xf>
    <xf numFmtId="0" fontId="36" fillId="11" borderId="47" xfId="0" applyFont="1" applyFill="1" applyBorder="1" applyAlignment="1">
      <alignment horizontal="center" vertical="center" wrapText="1"/>
    </xf>
    <xf numFmtId="0" fontId="37" fillId="11" borderId="1" xfId="0" applyFont="1" applyFill="1" applyBorder="1" applyAlignment="1">
      <alignment horizontal="left" vertical="center" wrapText="1"/>
    </xf>
    <xf numFmtId="0" fontId="37" fillId="0" borderId="0" xfId="0" applyFont="1" applyAlignment="1">
      <alignment horizontal="left" vertical="center"/>
    </xf>
    <xf numFmtId="3" fontId="11" fillId="0" borderId="17" xfId="0" applyNumberFormat="1" applyFont="1" applyBorder="1" applyAlignment="1">
      <alignment horizontal="center" vertical="center" wrapText="1"/>
    </xf>
    <xf numFmtId="3" fontId="11" fillId="0" borderId="19" xfId="0" applyNumberFormat="1" applyFont="1" applyBorder="1" applyAlignment="1">
      <alignment horizontal="center" vertical="center" wrapText="1"/>
    </xf>
    <xf numFmtId="0" fontId="20" fillId="8" borderId="27"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8" borderId="30" xfId="0" applyFont="1" applyFill="1" applyBorder="1" applyAlignment="1">
      <alignment horizontal="center" vertical="center" wrapText="1"/>
    </xf>
    <xf numFmtId="41" fontId="11" fillId="0" borderId="50" xfId="4" applyNumberFormat="1" applyFont="1" applyFill="1" applyBorder="1" applyAlignment="1">
      <alignment horizontal="center" vertical="center" wrapText="1"/>
    </xf>
    <xf numFmtId="3" fontId="23" fillId="11" borderId="66" xfId="0" applyNumberFormat="1" applyFont="1" applyFill="1" applyBorder="1" applyAlignment="1">
      <alignment horizontal="center" vertical="center" wrapText="1"/>
    </xf>
    <xf numFmtId="3" fontId="23" fillId="11" borderId="67" xfId="0" applyNumberFormat="1" applyFont="1" applyFill="1" applyBorder="1" applyAlignment="1">
      <alignment horizontal="center" vertical="center" wrapText="1"/>
    </xf>
    <xf numFmtId="3" fontId="23" fillId="11" borderId="69" xfId="0" applyNumberFormat="1" applyFont="1" applyFill="1" applyBorder="1" applyAlignment="1">
      <alignment horizontal="center" vertical="center" wrapText="1"/>
    </xf>
    <xf numFmtId="3" fontId="11" fillId="0" borderId="75" xfId="0" applyNumberFormat="1" applyFont="1" applyBorder="1" applyAlignment="1">
      <alignment horizontal="center" vertical="center" wrapText="1"/>
    </xf>
    <xf numFmtId="3" fontId="11" fillId="0" borderId="67" xfId="0" applyNumberFormat="1" applyFont="1" applyBorder="1" applyAlignment="1">
      <alignment horizontal="center" vertical="center" wrapText="1"/>
    </xf>
    <xf numFmtId="3" fontId="11" fillId="0" borderId="68" xfId="0" applyNumberFormat="1" applyFont="1" applyBorder="1" applyAlignment="1">
      <alignment horizontal="center" vertical="center" wrapText="1"/>
    </xf>
    <xf numFmtId="3" fontId="11" fillId="0" borderId="66" xfId="0" applyNumberFormat="1" applyFont="1" applyBorder="1" applyAlignment="1">
      <alignment horizontal="center" vertical="center" wrapText="1"/>
    </xf>
    <xf numFmtId="3" fontId="11" fillId="0" borderId="19" xfId="0" applyNumberFormat="1" applyFont="1" applyFill="1" applyBorder="1" applyAlignment="1">
      <alignment horizontal="center" vertical="center" wrapText="1"/>
    </xf>
    <xf numFmtId="0" fontId="1" fillId="0" borderId="17" xfId="0" applyFont="1" applyBorder="1" applyAlignment="1">
      <alignment wrapText="1"/>
    </xf>
    <xf numFmtId="3" fontId="9" fillId="0" borderId="66" xfId="4" applyNumberFormat="1" applyFont="1" applyFill="1" applyBorder="1" applyAlignment="1">
      <alignment horizontal="center" vertical="center" wrapText="1"/>
    </xf>
    <xf numFmtId="3" fontId="9" fillId="0" borderId="67" xfId="4" applyNumberFormat="1" applyFont="1" applyFill="1" applyBorder="1" applyAlignment="1">
      <alignment horizontal="center" vertical="center" wrapText="1"/>
    </xf>
    <xf numFmtId="3" fontId="11" fillId="0" borderId="69" xfId="4" applyNumberFormat="1" applyFont="1" applyFill="1" applyBorder="1" applyAlignment="1">
      <alignment horizontal="center" vertical="center" wrapText="1"/>
    </xf>
    <xf numFmtId="3" fontId="9" fillId="0" borderId="75" xfId="4" applyNumberFormat="1" applyFont="1" applyFill="1" applyBorder="1" applyAlignment="1">
      <alignment horizontal="center" vertical="center" wrapText="1"/>
    </xf>
    <xf numFmtId="3" fontId="11" fillId="0" borderId="68" xfId="4" applyNumberFormat="1" applyFont="1" applyFill="1" applyBorder="1" applyAlignment="1">
      <alignment horizontal="center" vertical="center" wrapText="1"/>
    </xf>
    <xf numFmtId="3" fontId="9" fillId="0" borderId="68" xfId="4" applyNumberFormat="1" applyFont="1" applyFill="1" applyBorder="1" applyAlignment="1">
      <alignment horizontal="center" vertical="center" wrapText="1"/>
    </xf>
    <xf numFmtId="41" fontId="11" fillId="0" borderId="53" xfId="4" applyNumberFormat="1" applyFont="1" applyFill="1" applyBorder="1" applyAlignment="1">
      <alignment horizontal="center" vertical="center" wrapText="1"/>
    </xf>
    <xf numFmtId="3" fontId="8" fillId="0" borderId="19" xfId="4" applyNumberFormat="1" applyFont="1" applyBorder="1" applyAlignment="1">
      <alignment horizontal="center" vertical="center"/>
    </xf>
    <xf numFmtId="0" fontId="11" fillId="0" borderId="18"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53" xfId="0" applyFont="1" applyBorder="1" applyAlignment="1">
      <alignment horizontal="center" vertical="center" wrapText="1"/>
    </xf>
    <xf numFmtId="0" fontId="33" fillId="0" borderId="17" xfId="0" applyFont="1" applyBorder="1" applyAlignment="1">
      <alignment wrapText="1"/>
    </xf>
    <xf numFmtId="3" fontId="26" fillId="0" borderId="66" xfId="4" applyNumberFormat="1" applyFont="1" applyFill="1" applyBorder="1" applyAlignment="1">
      <alignment horizontal="center" vertical="center" wrapText="1"/>
    </xf>
    <xf numFmtId="3" fontId="26" fillId="0" borderId="67" xfId="4" applyNumberFormat="1" applyFont="1" applyFill="1" applyBorder="1" applyAlignment="1">
      <alignment horizontal="center" vertical="center" wrapText="1"/>
    </xf>
    <xf numFmtId="3" fontId="26" fillId="0" borderId="69" xfId="4" applyNumberFormat="1" applyFont="1" applyFill="1" applyBorder="1" applyAlignment="1">
      <alignment horizontal="center" vertical="center" wrapText="1"/>
    </xf>
    <xf numFmtId="3" fontId="26" fillId="0" borderId="75" xfId="4" applyNumberFormat="1" applyFont="1" applyFill="1" applyBorder="1" applyAlignment="1">
      <alignment horizontal="center" vertical="center" wrapText="1"/>
    </xf>
    <xf numFmtId="3" fontId="26" fillId="0" borderId="68" xfId="4" applyNumberFormat="1" applyFont="1" applyFill="1" applyBorder="1" applyAlignment="1">
      <alignment horizontal="center" vertical="center" wrapText="1"/>
    </xf>
    <xf numFmtId="41" fontId="26" fillId="0" borderId="53" xfId="4" applyNumberFormat="1" applyFont="1" applyFill="1" applyBorder="1" applyAlignment="1">
      <alignment horizontal="center" vertical="center" wrapText="1"/>
    </xf>
    <xf numFmtId="3" fontId="26" fillId="0" borderId="19" xfId="4" applyNumberFormat="1" applyFont="1" applyFill="1" applyBorder="1" applyAlignment="1">
      <alignment horizontal="center" vertical="center" wrapText="1"/>
    </xf>
    <xf numFmtId="0" fontId="1" fillId="0" borderId="62" xfId="0" applyFont="1" applyBorder="1" applyAlignment="1">
      <alignment wrapText="1"/>
    </xf>
    <xf numFmtId="0" fontId="1" fillId="0" borderId="78" xfId="0" applyFont="1" applyBorder="1" applyAlignment="1">
      <alignment wrapText="1"/>
    </xf>
    <xf numFmtId="3" fontId="8" fillId="0" borderId="58" xfId="4" applyNumberFormat="1" applyFont="1" applyBorder="1" applyAlignment="1">
      <alignment horizontal="center" vertical="center"/>
    </xf>
    <xf numFmtId="41" fontId="11" fillId="0" borderId="13" xfId="4" applyNumberFormat="1" applyFont="1" applyFill="1" applyBorder="1" applyAlignment="1">
      <alignment horizontal="center" vertical="center" wrapText="1"/>
    </xf>
    <xf numFmtId="0" fontId="9" fillId="0" borderId="62"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51" xfId="0" applyFont="1" applyBorder="1" applyAlignment="1">
      <alignment horizontal="center" vertical="center" wrapText="1"/>
    </xf>
    <xf numFmtId="0" fontId="11" fillId="0" borderId="52"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51" xfId="0" applyFont="1" applyFill="1" applyBorder="1" applyAlignment="1">
      <alignment horizontal="center" vertical="center" wrapText="1"/>
    </xf>
    <xf numFmtId="3" fontId="23" fillId="11" borderId="17" xfId="0" applyNumberFormat="1" applyFont="1" applyFill="1" applyBorder="1" applyAlignment="1">
      <alignment horizontal="center" vertical="center" wrapText="1"/>
    </xf>
    <xf numFmtId="3" fontId="9" fillId="0" borderId="80" xfId="4" applyNumberFormat="1" applyFont="1" applyFill="1" applyBorder="1" applyAlignment="1">
      <alignment horizontal="center" vertical="center" wrapText="1"/>
    </xf>
    <xf numFmtId="3" fontId="9" fillId="0" borderId="8" xfId="4" applyNumberFormat="1" applyFont="1" applyFill="1" applyBorder="1" applyAlignment="1">
      <alignment horizontal="center" vertical="center" wrapText="1"/>
    </xf>
    <xf numFmtId="3" fontId="26" fillId="0" borderId="17" xfId="4" applyNumberFormat="1" applyFont="1" applyFill="1" applyBorder="1" applyAlignment="1">
      <alignment horizontal="center" vertical="center" wrapText="1"/>
    </xf>
    <xf numFmtId="3" fontId="23" fillId="11" borderId="19" xfId="0" applyNumberFormat="1" applyFont="1" applyFill="1" applyBorder="1" applyAlignment="1">
      <alignment horizontal="center" vertical="center" wrapText="1"/>
    </xf>
    <xf numFmtId="3" fontId="11" fillId="0" borderId="81" xfId="4" applyNumberFormat="1" applyFont="1" applyFill="1" applyBorder="1" applyAlignment="1">
      <alignment horizontal="center" vertical="center" wrapText="1"/>
    </xf>
    <xf numFmtId="3" fontId="9" fillId="0" borderId="50" xfId="4" applyNumberFormat="1" applyFont="1" applyFill="1" applyBorder="1" applyAlignment="1">
      <alignment horizontal="center" vertical="center" wrapText="1"/>
    </xf>
    <xf numFmtId="3" fontId="9" fillId="0" borderId="13" xfId="4" applyNumberFormat="1" applyFont="1" applyFill="1" applyBorder="1" applyAlignment="1">
      <alignment horizontal="center" vertical="center" wrapText="1"/>
    </xf>
    <xf numFmtId="3" fontId="26" fillId="0" borderId="53" xfId="4" applyNumberFormat="1" applyFont="1" applyFill="1" applyBorder="1" applyAlignment="1">
      <alignment horizontal="center" vertical="center" wrapText="1"/>
    </xf>
    <xf numFmtId="3" fontId="9" fillId="0" borderId="48" xfId="4" applyNumberFormat="1" applyFont="1" applyFill="1" applyBorder="1" applyAlignment="1">
      <alignment horizontal="center" vertical="center" wrapText="1"/>
    </xf>
    <xf numFmtId="3" fontId="9" fillId="0" borderId="0" xfId="4" applyNumberFormat="1" applyFont="1" applyFill="1" applyBorder="1" applyAlignment="1">
      <alignment horizontal="center" vertical="center" wrapText="1"/>
    </xf>
    <xf numFmtId="3" fontId="26" fillId="0" borderId="18" xfId="4" applyNumberFormat="1" applyFont="1" applyFill="1" applyBorder="1" applyAlignment="1">
      <alignment horizontal="center" vertical="center" wrapText="1"/>
    </xf>
    <xf numFmtId="3" fontId="11" fillId="0" borderId="48" xfId="4" applyNumberFormat="1" applyFont="1" applyFill="1" applyBorder="1" applyAlignment="1">
      <alignment horizontal="center" vertical="center" wrapText="1"/>
    </xf>
    <xf numFmtId="3" fontId="9" fillId="0" borderId="81" xfId="4" applyNumberFormat="1" applyFont="1" applyFill="1" applyBorder="1" applyAlignment="1">
      <alignment horizontal="center" vertical="center" wrapText="1"/>
    </xf>
    <xf numFmtId="0" fontId="26" fillId="0" borderId="17" xfId="0" applyFont="1" applyBorder="1" applyAlignment="1">
      <alignment wrapText="1"/>
    </xf>
    <xf numFmtId="0" fontId="1" fillId="0" borderId="62" xfId="0" applyFont="1" applyFill="1" applyBorder="1" applyAlignment="1">
      <alignment wrapText="1"/>
    </xf>
    <xf numFmtId="0" fontId="1" fillId="0" borderId="62" xfId="0" applyFont="1" applyFill="1" applyBorder="1" applyAlignment="1">
      <alignment vertical="center" wrapText="1"/>
    </xf>
    <xf numFmtId="0" fontId="10" fillId="0" borderId="72" xfId="0" applyFont="1" applyBorder="1" applyAlignment="1">
      <alignment horizontal="center" vertical="center" wrapText="1"/>
    </xf>
    <xf numFmtId="0" fontId="12" fillId="0" borderId="72" xfId="0" applyFont="1" applyBorder="1" applyAlignment="1">
      <alignment horizontal="center" vertical="center" wrapText="1"/>
    </xf>
    <xf numFmtId="0" fontId="11" fillId="0" borderId="25" xfId="0" applyFont="1" applyFill="1" applyBorder="1" applyAlignment="1">
      <alignment horizontal="center" vertical="center" wrapText="1"/>
    </xf>
    <xf numFmtId="3" fontId="9" fillId="0" borderId="52" xfId="0" applyNumberFormat="1" applyFont="1" applyFill="1" applyBorder="1" applyAlignment="1">
      <alignment horizontal="center" vertical="center" wrapText="1"/>
    </xf>
    <xf numFmtId="3" fontId="9" fillId="0" borderId="72" xfId="0" applyNumberFormat="1" applyFont="1" applyFill="1" applyBorder="1" applyAlignment="1">
      <alignment horizontal="center" vertical="center" wrapText="1"/>
    </xf>
    <xf numFmtId="3" fontId="23" fillId="11" borderId="18" xfId="0" applyNumberFormat="1" applyFont="1" applyFill="1" applyBorder="1" applyAlignment="1">
      <alignment horizontal="center" vertical="center" wrapText="1"/>
    </xf>
    <xf numFmtId="3" fontId="11" fillId="0" borderId="52" xfId="0" applyNumberFormat="1" applyFont="1" applyFill="1" applyBorder="1" applyAlignment="1">
      <alignment horizontal="center" vertical="center" wrapText="1"/>
    </xf>
    <xf numFmtId="3" fontId="11" fillId="0" borderId="16" xfId="0" applyNumberFormat="1" applyFont="1" applyBorder="1" applyAlignment="1">
      <alignment horizontal="center" vertical="center" wrapText="1"/>
    </xf>
    <xf numFmtId="3" fontId="11" fillId="0" borderId="17"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3" fontId="11" fillId="0" borderId="27" xfId="0" applyNumberFormat="1" applyFont="1" applyBorder="1" applyAlignment="1">
      <alignment horizontal="center" vertical="center" wrapText="1"/>
    </xf>
    <xf numFmtId="3" fontId="6" fillId="3" borderId="1" xfId="2" applyNumberFormat="1" applyBorder="1" applyAlignment="1">
      <alignment horizontal="center" vertical="center" wrapText="1"/>
    </xf>
    <xf numFmtId="3" fontId="6" fillId="3" borderId="1" xfId="2" applyNumberFormat="1" applyBorder="1" applyAlignment="1">
      <alignment horizontal="center" vertical="center"/>
    </xf>
    <xf numFmtId="3" fontId="14" fillId="0" borderId="1" xfId="0" applyNumberFormat="1" applyFont="1" applyBorder="1" applyAlignment="1">
      <alignment horizontal="center" vertical="center" wrapText="1"/>
    </xf>
    <xf numFmtId="3" fontId="9" fillId="0" borderId="53" xfId="4" applyNumberFormat="1" applyFont="1" applyFill="1" applyBorder="1" applyAlignment="1">
      <alignment horizontal="center" vertical="center" wrapText="1"/>
    </xf>
    <xf numFmtId="3" fontId="9" fillId="0" borderId="18" xfId="4" applyNumberFormat="1" applyFont="1" applyFill="1" applyBorder="1" applyAlignment="1">
      <alignment horizontal="center" vertical="center" wrapText="1"/>
    </xf>
    <xf numFmtId="3" fontId="11" fillId="0" borderId="53" xfId="4" applyNumberFormat="1" applyFont="1" applyFill="1" applyBorder="1" applyAlignment="1">
      <alignment horizontal="center" vertical="center" wrapText="1"/>
    </xf>
    <xf numFmtId="3" fontId="11" fillId="0" borderId="18" xfId="4" applyNumberFormat="1" applyFont="1" applyFill="1" applyBorder="1" applyAlignment="1">
      <alignment horizontal="center" vertical="center" wrapText="1"/>
    </xf>
    <xf numFmtId="3" fontId="9" fillId="0" borderId="17" xfId="4" applyNumberFormat="1" applyFont="1" applyFill="1" applyBorder="1" applyAlignment="1">
      <alignment horizontal="center" vertical="center" wrapText="1"/>
    </xf>
    <xf numFmtId="3" fontId="11" fillId="0" borderId="83" xfId="0" applyNumberFormat="1" applyFont="1" applyBorder="1" applyAlignment="1">
      <alignment horizontal="center" vertical="center" wrapText="1"/>
    </xf>
    <xf numFmtId="165" fontId="36" fillId="0" borderId="0" xfId="4" applyNumberFormat="1" applyFont="1" applyFill="1" applyAlignment="1">
      <alignment horizontal="center" vertical="center"/>
    </xf>
    <xf numFmtId="165" fontId="36" fillId="0" borderId="0" xfId="4" applyNumberFormat="1" applyFont="1" applyAlignment="1">
      <alignment horizontal="center" vertical="center"/>
    </xf>
    <xf numFmtId="165" fontId="41" fillId="0" borderId="0" xfId="4" applyNumberFormat="1" applyFont="1" applyFill="1" applyAlignment="1">
      <alignment horizontal="center" vertical="center"/>
    </xf>
    <xf numFmtId="165" fontId="41" fillId="0" borderId="0" xfId="4" applyNumberFormat="1" applyFont="1" applyAlignment="1">
      <alignment horizontal="center" vertical="center"/>
    </xf>
    <xf numFmtId="165" fontId="38" fillId="14" borderId="1" xfId="4" applyNumberFormat="1" applyFont="1" applyFill="1" applyBorder="1" applyAlignment="1">
      <alignment horizontal="center" vertical="center" wrapText="1"/>
    </xf>
    <xf numFmtId="165" fontId="38" fillId="14" borderId="12" xfId="4" applyNumberFormat="1" applyFont="1" applyFill="1" applyBorder="1" applyAlignment="1">
      <alignment horizontal="center" vertical="center" wrapText="1"/>
    </xf>
    <xf numFmtId="165" fontId="36" fillId="11" borderId="1" xfId="4" applyNumberFormat="1" applyFont="1" applyFill="1" applyBorder="1" applyAlignment="1">
      <alignment horizontal="center" vertical="center"/>
    </xf>
    <xf numFmtId="165" fontId="36" fillId="11" borderId="12" xfId="4" applyNumberFormat="1" applyFont="1" applyFill="1" applyBorder="1" applyAlignment="1">
      <alignment horizontal="center" vertical="center"/>
    </xf>
    <xf numFmtId="165" fontId="38" fillId="12" borderId="1" xfId="4" applyNumberFormat="1" applyFont="1" applyFill="1" applyBorder="1" applyAlignment="1">
      <alignment horizontal="center" vertical="center" wrapText="1"/>
    </xf>
    <xf numFmtId="165" fontId="38" fillId="12" borderId="12" xfId="4" applyNumberFormat="1" applyFont="1" applyFill="1" applyBorder="1" applyAlignment="1">
      <alignment horizontal="center" vertical="center" wrapText="1"/>
    </xf>
    <xf numFmtId="165" fontId="38" fillId="13" borderId="2" xfId="4" applyNumberFormat="1" applyFont="1" applyFill="1" applyBorder="1" applyAlignment="1">
      <alignment horizontal="center" vertical="center"/>
    </xf>
    <xf numFmtId="165" fontId="38" fillId="13" borderId="82" xfId="4" applyNumberFormat="1" applyFont="1" applyFill="1" applyBorder="1" applyAlignment="1">
      <alignment horizontal="center" vertical="center"/>
    </xf>
    <xf numFmtId="165" fontId="38" fillId="13" borderId="1" xfId="4" applyNumberFormat="1" applyFont="1" applyFill="1" applyBorder="1" applyAlignment="1">
      <alignment horizontal="center" vertical="center"/>
    </xf>
    <xf numFmtId="165" fontId="37" fillId="11" borderId="1" xfId="4" applyNumberFormat="1" applyFont="1" applyFill="1" applyBorder="1" applyAlignment="1">
      <alignment horizontal="center" vertical="center" wrapText="1"/>
    </xf>
    <xf numFmtId="165" fontId="37" fillId="11" borderId="1" xfId="4" applyNumberFormat="1" applyFont="1" applyFill="1" applyBorder="1" applyAlignment="1">
      <alignment horizontal="center" vertical="center"/>
    </xf>
    <xf numFmtId="165" fontId="37" fillId="11" borderId="12" xfId="4" applyNumberFormat="1" applyFont="1" applyFill="1" applyBorder="1" applyAlignment="1">
      <alignment horizontal="center" vertical="center"/>
    </xf>
    <xf numFmtId="0" fontId="37" fillId="11" borderId="47" xfId="0" applyFont="1" applyFill="1" applyBorder="1" applyAlignment="1">
      <alignment horizontal="center" vertical="center"/>
    </xf>
    <xf numFmtId="3" fontId="27" fillId="0" borderId="0" xfId="14" applyNumberFormat="1" applyFont="1" applyAlignment="1">
      <alignment horizontal="center" vertical="center"/>
    </xf>
    <xf numFmtId="3" fontId="30" fillId="0" borderId="0" xfId="14" applyNumberFormat="1" applyFont="1" applyAlignment="1">
      <alignment horizontal="center" vertical="center"/>
    </xf>
    <xf numFmtId="0" fontId="37" fillId="11" borderId="21" xfId="0" applyFont="1" applyFill="1" applyBorder="1" applyAlignment="1">
      <alignment horizontal="center" vertical="center" wrapText="1"/>
    </xf>
    <xf numFmtId="165" fontId="37" fillId="11" borderId="29" xfId="4" applyNumberFormat="1" applyFont="1" applyFill="1" applyBorder="1" applyAlignment="1">
      <alignment horizontal="center" vertical="center" wrapText="1"/>
    </xf>
    <xf numFmtId="165" fontId="37" fillId="11" borderId="15" xfId="4" applyNumberFormat="1" applyFont="1" applyFill="1" applyBorder="1" applyAlignment="1">
      <alignment horizontal="center" vertical="center" wrapText="1"/>
    </xf>
    <xf numFmtId="165" fontId="37" fillId="11" borderId="28" xfId="4" applyNumberFormat="1" applyFont="1" applyFill="1" applyBorder="1" applyAlignment="1">
      <alignment horizontal="center" vertical="center" wrapText="1"/>
    </xf>
    <xf numFmtId="165" fontId="37" fillId="11" borderId="8" xfId="4" applyNumberFormat="1" applyFont="1" applyFill="1" applyBorder="1" applyAlignment="1">
      <alignment horizontal="center" vertical="center" wrapText="1"/>
    </xf>
    <xf numFmtId="165" fontId="37" fillId="11" borderId="13" xfId="4" applyNumberFormat="1" applyFont="1" applyFill="1" applyBorder="1" applyAlignment="1">
      <alignment horizontal="center" vertical="center" wrapText="1"/>
    </xf>
    <xf numFmtId="165" fontId="37" fillId="11" borderId="14" xfId="4" applyNumberFormat="1" applyFont="1" applyFill="1" applyBorder="1" applyAlignment="1">
      <alignment horizontal="center" vertical="center" wrapText="1"/>
    </xf>
    <xf numFmtId="165" fontId="37" fillId="11" borderId="0" xfId="4" applyNumberFormat="1" applyFont="1" applyFill="1" applyBorder="1" applyAlignment="1">
      <alignment horizontal="center" vertical="center" wrapText="1"/>
    </xf>
    <xf numFmtId="0" fontId="37" fillId="11" borderId="20" xfId="0" applyFont="1" applyFill="1" applyBorder="1" applyAlignment="1">
      <alignment horizontal="center" vertical="center" wrapText="1"/>
    </xf>
    <xf numFmtId="0" fontId="36" fillId="11" borderId="21" xfId="0" applyFont="1" applyFill="1" applyBorder="1" applyAlignment="1">
      <alignment horizontal="left" vertical="center" wrapText="1"/>
    </xf>
    <xf numFmtId="0" fontId="36" fillId="11" borderId="21" xfId="0" applyFont="1" applyFill="1" applyBorder="1" applyAlignment="1">
      <alignment horizontal="center" vertical="center" wrapText="1"/>
    </xf>
    <xf numFmtId="165" fontId="36" fillId="11" borderId="21" xfId="4" applyNumberFormat="1" applyFont="1" applyFill="1" applyBorder="1" applyAlignment="1">
      <alignment horizontal="center" vertical="center" wrapText="1"/>
    </xf>
    <xf numFmtId="165" fontId="36" fillId="11" borderId="24" xfId="4" applyNumberFormat="1" applyFont="1" applyFill="1" applyBorder="1" applyAlignment="1">
      <alignment horizontal="center" vertical="center" wrapText="1"/>
    </xf>
    <xf numFmtId="165" fontId="36" fillId="0" borderId="11" xfId="4" applyNumberFormat="1" applyFont="1" applyBorder="1" applyAlignment="1">
      <alignment horizontal="center" vertical="center" wrapText="1"/>
    </xf>
    <xf numFmtId="0" fontId="37" fillId="11" borderId="6" xfId="0" applyFont="1" applyFill="1" applyBorder="1" applyAlignment="1">
      <alignment horizontal="center" vertical="center" wrapText="1"/>
    </xf>
    <xf numFmtId="0" fontId="42" fillId="11" borderId="1" xfId="0" applyFont="1" applyFill="1" applyBorder="1" applyAlignment="1">
      <alignment horizontal="left" vertical="center" wrapText="1"/>
    </xf>
    <xf numFmtId="0" fontId="36" fillId="11" borderId="1" xfId="0" applyFont="1" applyFill="1" applyBorder="1" applyAlignment="1">
      <alignment horizontal="left" vertical="center" wrapText="1"/>
    </xf>
    <xf numFmtId="0" fontId="36" fillId="11" borderId="1" xfId="0" applyFont="1" applyFill="1" applyBorder="1" applyAlignment="1">
      <alignment horizontal="center" vertical="center" wrapText="1"/>
    </xf>
    <xf numFmtId="165" fontId="36" fillId="11" borderId="1" xfId="4" applyNumberFormat="1" applyFont="1" applyFill="1" applyBorder="1" applyAlignment="1">
      <alignment horizontal="center" vertical="center" wrapText="1"/>
    </xf>
    <xf numFmtId="165" fontId="36" fillId="11" borderId="12" xfId="4" applyNumberFormat="1" applyFont="1" applyFill="1" applyBorder="1" applyAlignment="1">
      <alignment horizontal="center" vertical="center" wrapText="1"/>
    </xf>
    <xf numFmtId="0" fontId="36" fillId="11" borderId="3" xfId="0" applyFont="1" applyFill="1" applyBorder="1" applyAlignment="1">
      <alignment horizontal="left" vertical="center" wrapText="1"/>
    </xf>
    <xf numFmtId="0" fontId="36" fillId="11" borderId="3" xfId="0" applyFont="1" applyFill="1" applyBorder="1" applyAlignment="1">
      <alignment horizontal="center" vertical="center" wrapText="1"/>
    </xf>
    <xf numFmtId="0" fontId="37" fillId="11" borderId="3"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11" borderId="62" xfId="0" applyFont="1" applyFill="1" applyBorder="1" applyAlignment="1">
      <alignment horizontal="center" vertical="center" wrapText="1"/>
    </xf>
    <xf numFmtId="0" fontId="36" fillId="11" borderId="44" xfId="0" applyFont="1" applyFill="1" applyBorder="1" applyAlignment="1">
      <alignment horizontal="center" vertical="center" wrapText="1"/>
    </xf>
    <xf numFmtId="165" fontId="37" fillId="11" borderId="44" xfId="4" applyNumberFormat="1" applyFont="1" applyFill="1" applyBorder="1" applyAlignment="1">
      <alignment horizontal="center" vertical="center" wrapText="1"/>
    </xf>
    <xf numFmtId="0" fontId="37" fillId="14" borderId="6" xfId="0" applyFont="1" applyFill="1" applyBorder="1" applyAlignment="1">
      <alignment horizontal="center" vertical="center" wrapText="1"/>
    </xf>
    <xf numFmtId="0" fontId="37" fillId="14" borderId="1" xfId="0" applyFont="1" applyFill="1" applyBorder="1" applyAlignment="1">
      <alignment horizontal="center" vertical="center" wrapText="1"/>
    </xf>
    <xf numFmtId="165" fontId="37" fillId="14" borderId="1" xfId="4" applyNumberFormat="1" applyFont="1" applyFill="1" applyBorder="1" applyAlignment="1">
      <alignment horizontal="center" vertical="center" wrapText="1"/>
    </xf>
    <xf numFmtId="165" fontId="37" fillId="14" borderId="12" xfId="4" applyNumberFormat="1" applyFont="1" applyFill="1" applyBorder="1" applyAlignment="1">
      <alignment horizontal="center" vertical="center" wrapText="1"/>
    </xf>
    <xf numFmtId="165" fontId="37" fillId="11" borderId="12" xfId="4" applyNumberFormat="1" applyFont="1" applyFill="1" applyBorder="1" applyAlignment="1">
      <alignment horizontal="center" vertical="center" wrapText="1"/>
    </xf>
    <xf numFmtId="165" fontId="37" fillId="0" borderId="3" xfId="4" applyNumberFormat="1" applyFont="1" applyFill="1" applyBorder="1" applyAlignment="1">
      <alignment horizontal="center" vertical="center" wrapText="1"/>
    </xf>
    <xf numFmtId="165" fontId="37" fillId="0" borderId="3" xfId="4" applyNumberFormat="1" applyFont="1" applyBorder="1" applyAlignment="1">
      <alignment horizontal="center" vertical="center" wrapText="1"/>
    </xf>
    <xf numFmtId="165" fontId="37" fillId="0" borderId="26" xfId="4" applyNumberFormat="1" applyFont="1" applyBorder="1" applyAlignment="1">
      <alignment horizontal="center" vertical="center" wrapText="1"/>
    </xf>
    <xf numFmtId="0" fontId="37" fillId="15" borderId="6" xfId="0" applyFont="1" applyFill="1" applyBorder="1" applyAlignment="1">
      <alignment horizontal="center" vertical="center" wrapText="1"/>
    </xf>
    <xf numFmtId="0" fontId="37" fillId="15" borderId="1" xfId="0" applyFont="1" applyFill="1" applyBorder="1" applyAlignment="1">
      <alignment horizontal="left" vertical="center" wrapText="1"/>
    </xf>
    <xf numFmtId="0" fontId="37" fillId="15" borderId="1" xfId="0" applyFont="1" applyFill="1" applyBorder="1" applyAlignment="1">
      <alignment horizontal="center" vertical="center" wrapText="1"/>
    </xf>
    <xf numFmtId="165" fontId="37" fillId="15" borderId="1" xfId="4" applyNumberFormat="1" applyFont="1" applyFill="1" applyBorder="1" applyAlignment="1">
      <alignment horizontal="center" vertical="center" wrapText="1"/>
    </xf>
    <xf numFmtId="165" fontId="36" fillId="0" borderId="12" xfId="4" applyNumberFormat="1" applyFont="1" applyBorder="1" applyAlignment="1">
      <alignment horizontal="center" vertical="center" wrapText="1"/>
    </xf>
    <xf numFmtId="0" fontId="39" fillId="0" borderId="0" xfId="0" applyFont="1"/>
    <xf numFmtId="0" fontId="38" fillId="14" borderId="6" xfId="0" applyFont="1" applyFill="1" applyBorder="1" applyAlignment="1">
      <alignment horizontal="center" vertical="center" wrapText="1"/>
    </xf>
    <xf numFmtId="0" fontId="38" fillId="14" borderId="1" xfId="0" applyFont="1" applyFill="1" applyBorder="1" applyAlignment="1">
      <alignment horizontal="center" vertical="center" wrapText="1"/>
    </xf>
    <xf numFmtId="165" fontId="39" fillId="0" borderId="0" xfId="0" applyNumberFormat="1" applyFont="1"/>
    <xf numFmtId="0" fontId="38" fillId="0" borderId="0" xfId="0" applyFont="1"/>
    <xf numFmtId="0" fontId="38" fillId="12" borderId="6" xfId="0" applyFont="1" applyFill="1" applyBorder="1" applyAlignment="1">
      <alignment horizontal="center" vertical="center" wrapText="1"/>
    </xf>
    <xf numFmtId="0" fontId="38" fillId="12" borderId="1" xfId="0" applyFont="1" applyFill="1" applyBorder="1" applyAlignment="1">
      <alignment horizontal="left" vertical="center" wrapText="1"/>
    </xf>
    <xf numFmtId="0" fontId="38" fillId="12" borderId="1" xfId="0" applyFont="1" applyFill="1" applyBorder="1" applyAlignment="1">
      <alignment horizontal="center" vertical="center" wrapText="1"/>
    </xf>
    <xf numFmtId="0" fontId="38" fillId="13" borderId="7" xfId="0" applyFont="1" applyFill="1" applyBorder="1" applyAlignment="1">
      <alignment horizontal="center"/>
    </xf>
    <xf numFmtId="0" fontId="38" fillId="13" borderId="2" xfId="0" applyFont="1" applyFill="1" applyBorder="1" applyAlignment="1">
      <alignment horizontal="left" vertical="center"/>
    </xf>
    <xf numFmtId="0" fontId="39" fillId="13" borderId="2" xfId="0" applyFont="1" applyFill="1" applyBorder="1" applyAlignment="1">
      <alignment horizontal="center"/>
    </xf>
    <xf numFmtId="0" fontId="39" fillId="13" borderId="2" xfId="0" applyFont="1" applyFill="1" applyBorder="1"/>
    <xf numFmtId="0" fontId="36" fillId="11" borderId="1" xfId="0" applyFont="1" applyFill="1" applyBorder="1" applyAlignment="1">
      <alignment horizontal="center" vertical="center" wrapText="1"/>
    </xf>
    <xf numFmtId="165" fontId="37" fillId="11" borderId="1" xfId="4" applyNumberFormat="1" applyFont="1" applyFill="1" applyBorder="1" applyAlignment="1">
      <alignment horizontal="center" vertical="center" wrapText="1"/>
    </xf>
    <xf numFmtId="165" fontId="37" fillId="11" borderId="1" xfId="4" applyNumberFormat="1" applyFont="1" applyFill="1" applyBorder="1" applyAlignment="1">
      <alignment horizontal="center" vertical="center"/>
    </xf>
    <xf numFmtId="0" fontId="36" fillId="11" borderId="0" xfId="0" applyFont="1" applyFill="1" applyAlignment="1">
      <alignment vertical="top" wrapText="1"/>
    </xf>
    <xf numFmtId="0" fontId="36" fillId="11" borderId="0" xfId="0" applyFont="1" applyFill="1" applyAlignment="1">
      <alignment wrapText="1"/>
    </xf>
    <xf numFmtId="0" fontId="36" fillId="11" borderId="1" xfId="0" applyFont="1" applyFill="1" applyBorder="1" applyAlignment="1">
      <alignment horizontal="center" vertical="center" wrapText="1"/>
    </xf>
    <xf numFmtId="0" fontId="36" fillId="11" borderId="1" xfId="4" applyNumberFormat="1" applyFont="1" applyFill="1" applyBorder="1" applyAlignment="1">
      <alignment horizontal="left" vertical="center" wrapText="1"/>
    </xf>
    <xf numFmtId="0" fontId="12" fillId="11" borderId="1" xfId="4" applyNumberFormat="1" applyFont="1" applyFill="1" applyBorder="1" applyAlignment="1">
      <alignment horizontal="left" vertical="center" wrapText="1"/>
    </xf>
    <xf numFmtId="165" fontId="12" fillId="15" borderId="1" xfId="4" applyNumberFormat="1" applyFont="1" applyFill="1" applyBorder="1" applyAlignment="1">
      <alignment horizontal="center" vertical="center" wrapText="1"/>
    </xf>
    <xf numFmtId="165" fontId="12" fillId="11" borderId="1" xfId="4" applyNumberFormat="1" applyFont="1" applyFill="1" applyBorder="1" applyAlignment="1">
      <alignment horizontal="center" vertical="center" wrapText="1"/>
    </xf>
    <xf numFmtId="0" fontId="12" fillId="0" borderId="1" xfId="4" applyNumberFormat="1" applyFont="1" applyFill="1" applyBorder="1" applyAlignment="1">
      <alignment horizontal="left" vertical="center" wrapText="1"/>
    </xf>
    <xf numFmtId="3" fontId="16" fillId="9" borderId="31" xfId="0" applyNumberFormat="1" applyFont="1" applyFill="1" applyBorder="1" applyAlignment="1">
      <alignment horizontal="right" vertical="center" wrapText="1"/>
    </xf>
    <xf numFmtId="9" fontId="36" fillId="0" borderId="0" xfId="14" applyFont="1" applyAlignment="1">
      <alignment horizontal="center" vertical="center"/>
    </xf>
    <xf numFmtId="0" fontId="38" fillId="14" borderId="1" xfId="0" applyFont="1" applyFill="1" applyBorder="1" applyAlignment="1">
      <alignment horizontal="left" vertical="center"/>
    </xf>
    <xf numFmtId="0" fontId="37" fillId="11" borderId="3" xfId="0" applyFont="1" applyFill="1" applyBorder="1" applyAlignment="1">
      <alignment horizontal="center" vertical="center" wrapText="1"/>
    </xf>
    <xf numFmtId="0" fontId="37" fillId="11" borderId="22" xfId="0" applyFont="1" applyFill="1" applyBorder="1" applyAlignment="1">
      <alignment horizontal="center" vertical="center" wrapText="1"/>
    </xf>
    <xf numFmtId="0" fontId="37" fillId="11" borderId="44" xfId="0" applyFont="1" applyFill="1" applyBorder="1" applyAlignment="1">
      <alignment horizontal="center" vertical="center" wrapText="1"/>
    </xf>
    <xf numFmtId="165" fontId="37" fillId="11" borderId="26" xfId="4" applyNumberFormat="1" applyFont="1" applyFill="1" applyBorder="1" applyAlignment="1">
      <alignment horizontal="center" vertical="center" wrapText="1"/>
    </xf>
    <xf numFmtId="165" fontId="37" fillId="11" borderId="60" xfId="4" applyNumberFormat="1" applyFont="1" applyFill="1" applyBorder="1" applyAlignment="1">
      <alignment horizontal="center" vertical="center" wrapText="1"/>
    </xf>
    <xf numFmtId="165" fontId="37" fillId="11" borderId="46" xfId="4" applyNumberFormat="1" applyFont="1" applyFill="1" applyBorder="1" applyAlignment="1">
      <alignment horizontal="center" vertical="center" wrapText="1"/>
    </xf>
    <xf numFmtId="165" fontId="37" fillId="11" borderId="49" xfId="4" applyNumberFormat="1" applyFont="1" applyFill="1" applyBorder="1" applyAlignment="1">
      <alignment horizontal="center" vertical="center" wrapText="1"/>
    </xf>
    <xf numFmtId="165" fontId="37" fillId="11" borderId="48" xfId="4" applyNumberFormat="1" applyFont="1" applyFill="1" applyBorder="1" applyAlignment="1">
      <alignment horizontal="center" vertical="center" wrapText="1"/>
    </xf>
    <xf numFmtId="165" fontId="37" fillId="11" borderId="61" xfId="4" applyNumberFormat="1" applyFont="1" applyFill="1" applyBorder="1" applyAlignment="1">
      <alignment horizontal="center" vertical="center" wrapText="1"/>
    </xf>
    <xf numFmtId="0" fontId="37" fillId="11" borderId="12" xfId="0" applyFont="1" applyFill="1" applyBorder="1" applyAlignment="1">
      <alignment horizontal="left" vertical="center" wrapText="1"/>
    </xf>
    <xf numFmtId="0" fontId="37" fillId="11" borderId="43" xfId="0" applyFont="1" applyFill="1" applyBorder="1" applyAlignment="1">
      <alignment horizontal="left" vertical="center" wrapText="1"/>
    </xf>
    <xf numFmtId="0" fontId="37" fillId="11" borderId="12" xfId="0" applyFont="1" applyFill="1" applyBorder="1" applyAlignment="1">
      <alignment horizontal="center" vertical="center" wrapText="1"/>
    </xf>
    <xf numFmtId="0" fontId="37" fillId="11" borderId="43" xfId="0" applyFont="1" applyFill="1" applyBorder="1" applyAlignment="1">
      <alignment horizontal="center" vertical="center" wrapText="1"/>
    </xf>
    <xf numFmtId="165" fontId="37" fillId="11" borderId="17" xfId="4" applyNumberFormat="1" applyFont="1" applyFill="1" applyBorder="1" applyAlignment="1">
      <alignment horizontal="center" vertical="center" wrapText="1"/>
    </xf>
    <xf numFmtId="165" fontId="37" fillId="11" borderId="18" xfId="4" applyNumberFormat="1" applyFont="1" applyFill="1" applyBorder="1" applyAlignment="1">
      <alignment horizontal="center" vertical="center" wrapText="1"/>
    </xf>
    <xf numFmtId="165" fontId="37" fillId="11" borderId="19" xfId="4" applyNumberFormat="1" applyFont="1" applyFill="1" applyBorder="1" applyAlignment="1">
      <alignment horizontal="center" vertical="center" wrapText="1"/>
    </xf>
    <xf numFmtId="0" fontId="37" fillId="12" borderId="62" xfId="0" applyFont="1" applyFill="1" applyBorder="1" applyAlignment="1">
      <alignment horizontal="center" vertical="center" wrapText="1"/>
    </xf>
    <xf numFmtId="0" fontId="37" fillId="12" borderId="52" xfId="0" applyFont="1" applyFill="1" applyBorder="1" applyAlignment="1">
      <alignment horizontal="center" vertical="center" wrapText="1"/>
    </xf>
    <xf numFmtId="0" fontId="37" fillId="12" borderId="43" xfId="0" applyFont="1" applyFill="1" applyBorder="1" applyAlignment="1">
      <alignment horizontal="center" vertical="center" wrapText="1"/>
    </xf>
    <xf numFmtId="3" fontId="37" fillId="12" borderId="62" xfId="4" applyNumberFormat="1" applyFont="1" applyFill="1" applyBorder="1" applyAlignment="1">
      <alignment horizontal="center" vertical="center" wrapText="1"/>
    </xf>
    <xf numFmtId="3" fontId="37" fillId="12" borderId="52" xfId="4" applyNumberFormat="1" applyFont="1" applyFill="1" applyBorder="1" applyAlignment="1">
      <alignment horizontal="center" vertical="center" wrapText="1"/>
    </xf>
    <xf numFmtId="3" fontId="37" fillId="12" borderId="43" xfId="4" applyNumberFormat="1" applyFont="1" applyFill="1" applyBorder="1" applyAlignment="1">
      <alignment horizontal="center" vertical="center" wrapText="1"/>
    </xf>
    <xf numFmtId="0" fontId="37" fillId="12" borderId="78" xfId="0" applyFont="1" applyFill="1" applyBorder="1" applyAlignment="1">
      <alignment horizontal="center" vertical="center" wrapText="1"/>
    </xf>
    <xf numFmtId="0" fontId="37" fillId="12" borderId="60" xfId="0" applyFont="1" applyFill="1" applyBorder="1" applyAlignment="1">
      <alignment horizontal="center" vertical="center" wrapText="1"/>
    </xf>
    <xf numFmtId="0" fontId="37" fillId="12" borderId="46" xfId="0" applyFont="1" applyFill="1" applyBorder="1" applyAlignment="1">
      <alignment horizontal="center" vertical="center" wrapText="1"/>
    </xf>
    <xf numFmtId="0" fontId="37" fillId="11" borderId="4" xfId="0" applyFont="1" applyFill="1" applyBorder="1" applyAlignment="1">
      <alignment horizontal="center" vertical="center" wrapText="1"/>
    </xf>
    <xf numFmtId="0" fontId="37" fillId="11" borderId="57" xfId="0" applyFont="1" applyFill="1" applyBorder="1" applyAlignment="1">
      <alignment horizontal="center" vertical="center" wrapText="1"/>
    </xf>
    <xf numFmtId="0" fontId="37" fillId="11" borderId="47" xfId="0" applyFont="1" applyFill="1" applyBorder="1" applyAlignment="1">
      <alignment horizontal="center" vertical="center" wrapText="1"/>
    </xf>
    <xf numFmtId="0" fontId="37" fillId="11" borderId="55" xfId="0" applyFont="1" applyFill="1" applyBorder="1" applyAlignment="1">
      <alignment horizontal="center" vertical="center" wrapText="1"/>
    </xf>
    <xf numFmtId="165" fontId="37" fillId="11" borderId="29" xfId="4" applyNumberFormat="1" applyFont="1" applyFill="1" applyBorder="1" applyAlignment="1">
      <alignment horizontal="center" vertical="center" wrapText="1"/>
    </xf>
    <xf numFmtId="165" fontId="37" fillId="11" borderId="27" xfId="4" applyNumberFormat="1" applyFont="1" applyFill="1" applyBorder="1" applyAlignment="1">
      <alignment horizontal="center" vertical="center" wrapText="1"/>
    </xf>
    <xf numFmtId="165" fontId="37" fillId="11" borderId="28" xfId="4" applyNumberFormat="1" applyFont="1" applyFill="1" applyBorder="1" applyAlignment="1">
      <alignment horizontal="center" vertical="center" wrapText="1"/>
    </xf>
    <xf numFmtId="165" fontId="37" fillId="11" borderId="9" xfId="4" applyNumberFormat="1" applyFont="1" applyFill="1" applyBorder="1" applyAlignment="1">
      <alignment horizontal="center" vertical="center" wrapText="1"/>
    </xf>
    <xf numFmtId="165" fontId="37" fillId="11" borderId="16" xfId="4" applyNumberFormat="1" applyFont="1" applyFill="1" applyBorder="1" applyAlignment="1">
      <alignment horizontal="center" vertical="center" wrapText="1"/>
    </xf>
    <xf numFmtId="165" fontId="37" fillId="11" borderId="10" xfId="4" applyNumberFormat="1" applyFont="1" applyFill="1" applyBorder="1" applyAlignment="1">
      <alignment horizontal="center" vertical="center" wrapText="1"/>
    </xf>
    <xf numFmtId="165" fontId="37" fillId="11" borderId="1" xfId="4" applyNumberFormat="1" applyFont="1" applyFill="1" applyBorder="1" applyAlignment="1">
      <alignment horizontal="center" vertical="center" wrapText="1"/>
    </xf>
    <xf numFmtId="165" fontId="37" fillId="11" borderId="65" xfId="4" applyNumberFormat="1" applyFont="1" applyFill="1" applyBorder="1" applyAlignment="1">
      <alignment horizontal="center" vertical="center" wrapText="1"/>
    </xf>
    <xf numFmtId="165" fontId="37" fillId="11" borderId="12" xfId="4" applyNumberFormat="1" applyFont="1" applyFill="1" applyBorder="1" applyAlignment="1">
      <alignment horizontal="center" vertical="center" wrapText="1"/>
    </xf>
    <xf numFmtId="165" fontId="37" fillId="11" borderId="52" xfId="4" applyNumberFormat="1" applyFont="1" applyFill="1" applyBorder="1" applyAlignment="1">
      <alignment horizontal="center" vertical="center" wrapText="1"/>
    </xf>
    <xf numFmtId="165" fontId="37" fillId="11" borderId="43" xfId="4" applyNumberFormat="1" applyFont="1" applyFill="1" applyBorder="1" applyAlignment="1">
      <alignment horizontal="center" vertical="center" wrapText="1"/>
    </xf>
    <xf numFmtId="165" fontId="37" fillId="0" borderId="21" xfId="4" applyNumberFormat="1" applyFont="1" applyBorder="1" applyAlignment="1">
      <alignment horizontal="center" vertical="center" wrapText="1"/>
    </xf>
    <xf numFmtId="165" fontId="36" fillId="0" borderId="21" xfId="4" applyNumberFormat="1" applyFont="1" applyBorder="1" applyAlignment="1">
      <alignment horizontal="center" vertical="center"/>
    </xf>
    <xf numFmtId="165" fontId="36" fillId="0" borderId="24" xfId="4" applyNumberFormat="1" applyFont="1" applyBorder="1" applyAlignment="1">
      <alignment horizontal="center" vertical="center"/>
    </xf>
    <xf numFmtId="165" fontId="37" fillId="0" borderId="1" xfId="4" applyNumberFormat="1" applyFont="1" applyBorder="1" applyAlignment="1">
      <alignment horizontal="center" vertical="center"/>
    </xf>
    <xf numFmtId="165" fontId="37" fillId="0" borderId="12" xfId="4" applyNumberFormat="1" applyFont="1" applyBorder="1" applyAlignment="1">
      <alignment horizontal="center" vertical="center"/>
    </xf>
    <xf numFmtId="0" fontId="37" fillId="10" borderId="0" xfId="0" applyFont="1" applyFill="1" applyBorder="1" applyAlignment="1">
      <alignment horizontal="center" vertical="center" wrapText="1"/>
    </xf>
    <xf numFmtId="0" fontId="37" fillId="10" borderId="14" xfId="0" applyFont="1" applyFill="1" applyBorder="1" applyAlignment="1">
      <alignment horizontal="center" vertical="center" wrapText="1"/>
    </xf>
    <xf numFmtId="0" fontId="38" fillId="14" borderId="1" xfId="0" applyFont="1" applyFill="1" applyBorder="1" applyAlignment="1">
      <alignment horizontal="left" vertical="center" wrapText="1"/>
    </xf>
    <xf numFmtId="0" fontId="37" fillId="11" borderId="24" xfId="0" applyFont="1" applyFill="1" applyBorder="1" applyAlignment="1">
      <alignment horizontal="center" vertical="center" wrapText="1"/>
    </xf>
    <xf numFmtId="0" fontId="37" fillId="11" borderId="23" xfId="0" applyFont="1" applyFill="1" applyBorder="1" applyAlignment="1">
      <alignment horizontal="center" vertical="center" wrapText="1"/>
    </xf>
    <xf numFmtId="0" fontId="37" fillId="11" borderId="56" xfId="0" applyFont="1" applyFill="1" applyBorder="1" applyAlignment="1">
      <alignment horizontal="center" vertical="center" wrapText="1"/>
    </xf>
    <xf numFmtId="0" fontId="37" fillId="11" borderId="54" xfId="0" applyFont="1" applyFill="1" applyBorder="1" applyAlignment="1">
      <alignment horizontal="center" vertical="center" wrapText="1"/>
    </xf>
    <xf numFmtId="165" fontId="37" fillId="11" borderId="1" xfId="4" applyNumberFormat="1" applyFont="1" applyFill="1" applyBorder="1" applyAlignment="1">
      <alignment horizontal="center" vertical="center"/>
    </xf>
    <xf numFmtId="165" fontId="37" fillId="11" borderId="12" xfId="4" applyNumberFormat="1" applyFont="1" applyFill="1" applyBorder="1" applyAlignment="1">
      <alignment horizontal="center" vertical="center"/>
    </xf>
    <xf numFmtId="0" fontId="37" fillId="11" borderId="6" xfId="0" applyFont="1" applyFill="1" applyBorder="1" applyAlignment="1">
      <alignment horizontal="center" vertical="center" wrapText="1"/>
    </xf>
    <xf numFmtId="0" fontId="37" fillId="11" borderId="21" xfId="0" applyFont="1" applyFill="1" applyBorder="1" applyAlignment="1">
      <alignment horizontal="left" vertical="center" wrapText="1"/>
    </xf>
    <xf numFmtId="0" fontId="36" fillId="11" borderId="21" xfId="0" applyFont="1" applyFill="1" applyBorder="1" applyAlignment="1">
      <alignment horizontal="left" vertical="center" wrapText="1"/>
    </xf>
    <xf numFmtId="0" fontId="37" fillId="11" borderId="1" xfId="0" applyFont="1" applyFill="1" applyBorder="1" applyAlignment="1">
      <alignment horizontal="left" vertical="center" wrapText="1"/>
    </xf>
    <xf numFmtId="0" fontId="37" fillId="11"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7" fillId="11" borderId="5" xfId="0" applyFont="1" applyFill="1" applyBorder="1" applyAlignment="1">
      <alignment horizontal="center" vertical="center" wrapText="1"/>
    </xf>
    <xf numFmtId="0" fontId="37" fillId="11" borderId="59" xfId="0" applyFont="1" applyFill="1" applyBorder="1" applyAlignment="1">
      <alignment horizontal="center" vertical="center" wrapText="1"/>
    </xf>
    <xf numFmtId="3" fontId="11" fillId="0" borderId="56" xfId="0" applyNumberFormat="1" applyFont="1" applyBorder="1" applyAlignment="1">
      <alignment horizontal="center" vertical="center" wrapText="1"/>
    </xf>
    <xf numFmtId="3" fontId="0" fillId="0" borderId="55" xfId="0" applyNumberFormat="1" applyBorder="1" applyAlignment="1">
      <alignment horizontal="center" vertical="center"/>
    </xf>
    <xf numFmtId="3" fontId="0" fillId="0" borderId="70" xfId="0" applyNumberFormat="1" applyBorder="1" applyAlignment="1">
      <alignment horizontal="center" vertical="center"/>
    </xf>
    <xf numFmtId="3" fontId="11" fillId="0" borderId="66" xfId="0" applyNumberFormat="1" applyFont="1" applyBorder="1" applyAlignment="1">
      <alignment horizontal="center" vertical="center" wrapText="1"/>
    </xf>
    <xf numFmtId="3" fontId="0" fillId="0" borderId="67" xfId="0" applyNumberFormat="1" applyBorder="1" applyAlignment="1">
      <alignment horizontal="center" vertical="center"/>
    </xf>
    <xf numFmtId="3" fontId="0" fillId="0" borderId="69" xfId="0" applyNumberFormat="1" applyBorder="1" applyAlignment="1">
      <alignment horizontal="center" vertical="center"/>
    </xf>
    <xf numFmtId="3" fontId="11" fillId="0" borderId="17"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3" fontId="11" fillId="0" borderId="19" xfId="0" applyNumberFormat="1" applyFont="1" applyBorder="1" applyAlignment="1">
      <alignment horizontal="center" vertical="center" wrapText="1"/>
    </xf>
    <xf numFmtId="0" fontId="29" fillId="0" borderId="17" xfId="0" applyFont="1" applyBorder="1" applyAlignment="1">
      <alignment wrapText="1"/>
    </xf>
    <xf numFmtId="0" fontId="0" fillId="0" borderId="18" xfId="0" applyBorder="1" applyAlignment="1">
      <alignment wrapText="1"/>
    </xf>
    <xf numFmtId="0" fontId="0" fillId="0" borderId="19" xfId="0" applyBorder="1" applyAlignment="1">
      <alignment wrapText="1"/>
    </xf>
    <xf numFmtId="0" fontId="23" fillId="11" borderId="53" xfId="0" applyFont="1" applyFill="1" applyBorder="1" applyAlignment="1">
      <alignment horizontal="center" vertical="center" wrapText="1"/>
    </xf>
    <xf numFmtId="3" fontId="11" fillId="0" borderId="25" xfId="0" applyNumberFormat="1" applyFont="1" applyBorder="1" applyAlignment="1">
      <alignment horizontal="center" vertical="center" wrapText="1"/>
    </xf>
    <xf numFmtId="3" fontId="11" fillId="0" borderId="51" xfId="0" applyNumberFormat="1" applyFont="1" applyBorder="1" applyAlignment="1">
      <alignment horizontal="center" vertical="center" wrapText="1"/>
    </xf>
    <xf numFmtId="0" fontId="11" fillId="0" borderId="53" xfId="0" applyFont="1" applyBorder="1" applyAlignment="1">
      <alignment horizontal="center" vertical="center" wrapText="1"/>
    </xf>
    <xf numFmtId="0" fontId="11" fillId="0" borderId="17" xfId="0" applyFont="1" applyBorder="1" applyAlignment="1">
      <alignment horizontal="center" vertical="center" wrapText="1"/>
    </xf>
    <xf numFmtId="3" fontId="11" fillId="0" borderId="15" xfId="0" applyNumberFormat="1" applyFont="1" applyFill="1" applyBorder="1" applyAlignment="1">
      <alignment horizontal="center" vertical="center" wrapText="1"/>
    </xf>
    <xf numFmtId="3" fontId="11" fillId="0" borderId="13" xfId="0" applyNumberFormat="1" applyFont="1" applyFill="1" applyBorder="1" applyAlignment="1">
      <alignment horizontal="center" vertical="center" wrapText="1"/>
    </xf>
    <xf numFmtId="0" fontId="24" fillId="11" borderId="53" xfId="0" applyFont="1" applyFill="1" applyBorder="1" applyAlignment="1">
      <alignment horizontal="center" vertical="center" wrapText="1"/>
    </xf>
    <xf numFmtId="0" fontId="25" fillId="11" borderId="53" xfId="0" applyFont="1" applyFill="1" applyBorder="1" applyAlignment="1">
      <alignment horizontal="center" vertical="center" wrapText="1"/>
    </xf>
    <xf numFmtId="0" fontId="23" fillId="11" borderId="19" xfId="0" applyFont="1" applyFill="1" applyBorder="1" applyAlignment="1">
      <alignment horizontal="center" vertical="center" wrapText="1"/>
    </xf>
    <xf numFmtId="3" fontId="0" fillId="0" borderId="18" xfId="0" applyNumberFormat="1" applyBorder="1" applyAlignment="1">
      <alignment horizontal="center" vertical="center"/>
    </xf>
    <xf numFmtId="0" fontId="11" fillId="0" borderId="63"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4" xfId="0" applyFont="1" applyBorder="1" applyAlignment="1">
      <alignment horizontal="center" vertical="center" wrapText="1"/>
    </xf>
    <xf numFmtId="3" fontId="11" fillId="0" borderId="23" xfId="0" applyNumberFormat="1" applyFont="1" applyFill="1" applyBorder="1" applyAlignment="1">
      <alignment horizontal="center" vertical="center" wrapText="1"/>
    </xf>
    <xf numFmtId="3" fontId="11" fillId="0" borderId="74" xfId="0" applyNumberFormat="1" applyFont="1" applyFill="1" applyBorder="1" applyAlignment="1">
      <alignment horizontal="center" vertical="center" wrapText="1"/>
    </xf>
    <xf numFmtId="0" fontId="24" fillId="11" borderId="63" xfId="0" applyFont="1" applyFill="1" applyBorder="1" applyAlignment="1">
      <alignment horizontal="center" vertical="center" wrapText="1"/>
    </xf>
    <xf numFmtId="0" fontId="25" fillId="11" borderId="64" xfId="0" applyFont="1" applyFill="1" applyBorder="1" applyAlignment="1">
      <alignment horizontal="center" vertical="center" wrapText="1"/>
    </xf>
    <xf numFmtId="0" fontId="24" fillId="11" borderId="25" xfId="0" applyFont="1" applyFill="1" applyBorder="1" applyAlignment="1">
      <alignment horizontal="center" vertical="center" wrapText="1"/>
    </xf>
    <xf numFmtId="0" fontId="25" fillId="11" borderId="73" xfId="0" applyFont="1" applyFill="1" applyBorder="1" applyAlignment="1">
      <alignment horizontal="center" vertical="center" wrapText="1"/>
    </xf>
    <xf numFmtId="0" fontId="23" fillId="11" borderId="79" xfId="0" applyFont="1" applyFill="1" applyBorder="1" applyAlignment="1">
      <alignment horizontal="center" vertical="center" wrapText="1"/>
    </xf>
    <xf numFmtId="0" fontId="23" fillId="11" borderId="76" xfId="0" applyFont="1" applyFill="1" applyBorder="1" applyAlignment="1">
      <alignment horizontal="center" vertical="center" wrapText="1"/>
    </xf>
    <xf numFmtId="0" fontId="23" fillId="11" borderId="25" xfId="0" applyFont="1" applyFill="1" applyBorder="1" applyAlignment="1">
      <alignment horizontal="center" vertical="center" wrapText="1"/>
    </xf>
    <xf numFmtId="0" fontId="23" fillId="11" borderId="73" xfId="0" applyFont="1" applyFill="1" applyBorder="1" applyAlignment="1">
      <alignment horizontal="center" vertical="center" wrapText="1"/>
    </xf>
    <xf numFmtId="0" fontId="23" fillId="11" borderId="56" xfId="0" applyFont="1" applyFill="1" applyBorder="1" applyAlignment="1">
      <alignment horizontal="center" vertical="center" wrapText="1"/>
    </xf>
    <xf numFmtId="0" fontId="23" fillId="11" borderId="77" xfId="0" applyFont="1" applyFill="1" applyBorder="1" applyAlignment="1">
      <alignment horizontal="center" vertical="center" wrapText="1"/>
    </xf>
    <xf numFmtId="0" fontId="23" fillId="11" borderId="65" xfId="0" applyFont="1" applyFill="1" applyBorder="1" applyAlignment="1">
      <alignment horizontal="center" vertical="center" wrapText="1"/>
    </xf>
    <xf numFmtId="0" fontId="23" fillId="11" borderId="70" xfId="0" applyFont="1" applyFill="1" applyBorder="1" applyAlignment="1">
      <alignment horizontal="center" vertical="center" wrapText="1"/>
    </xf>
    <xf numFmtId="3" fontId="11" fillId="0" borderId="65" xfId="0" applyNumberFormat="1" applyFont="1" applyBorder="1" applyAlignment="1">
      <alignment horizontal="center" vertical="center" wrapText="1"/>
    </xf>
    <xf numFmtId="3" fontId="11" fillId="0" borderId="55" xfId="0" applyNumberFormat="1" applyFont="1" applyBorder="1" applyAlignment="1">
      <alignment horizontal="center" vertical="center" wrapText="1"/>
    </xf>
    <xf numFmtId="3" fontId="11" fillId="0" borderId="70" xfId="0" applyNumberFormat="1" applyFont="1" applyBorder="1" applyAlignment="1">
      <alignment horizontal="center" vertical="center" wrapText="1"/>
    </xf>
    <xf numFmtId="3" fontId="23" fillId="11" borderId="20" xfId="0" applyNumberFormat="1" applyFont="1" applyFill="1" applyBorder="1" applyAlignment="1">
      <alignment horizontal="center" vertical="center" wrapText="1"/>
    </xf>
    <xf numFmtId="3" fontId="23" fillId="11" borderId="21" xfId="0" applyNumberFormat="1" applyFont="1" applyFill="1" applyBorder="1" applyAlignment="1">
      <alignment horizontal="center" vertical="center" wrapText="1"/>
    </xf>
    <xf numFmtId="3" fontId="23" fillId="11" borderId="45" xfId="0" applyNumberFormat="1" applyFont="1" applyFill="1" applyBorder="1" applyAlignment="1">
      <alignment horizontal="center" vertical="center" wrapText="1"/>
    </xf>
    <xf numFmtId="3" fontId="23" fillId="11" borderId="4" xfId="0" applyNumberFormat="1" applyFont="1" applyFill="1" applyBorder="1" applyAlignment="1">
      <alignment horizontal="center" vertical="center" wrapText="1"/>
    </xf>
    <xf numFmtId="3" fontId="23" fillId="11" borderId="3" xfId="0" applyNumberFormat="1" applyFont="1" applyFill="1" applyBorder="1" applyAlignment="1">
      <alignment horizontal="center" vertical="center" wrapText="1"/>
    </xf>
    <xf numFmtId="3" fontId="23" fillId="11" borderId="5" xfId="0" applyNumberFormat="1" applyFont="1" applyFill="1" applyBorder="1" applyAlignment="1">
      <alignment horizontal="center" vertical="center" wrapText="1"/>
    </xf>
    <xf numFmtId="0" fontId="29" fillId="0" borderId="29" xfId="0" applyFont="1" applyBorder="1" applyAlignment="1">
      <alignment wrapText="1"/>
    </xf>
    <xf numFmtId="0" fontId="0" fillId="0" borderId="27" xfId="0" applyBorder="1" applyAlignment="1">
      <alignment wrapText="1"/>
    </xf>
    <xf numFmtId="0" fontId="0" fillId="0" borderId="28" xfId="0" applyBorder="1" applyAlignment="1">
      <alignment wrapText="1"/>
    </xf>
    <xf numFmtId="0" fontId="24" fillId="11" borderId="23" xfId="0" applyFont="1" applyFill="1" applyBorder="1" applyAlignment="1">
      <alignment horizontal="center" vertical="center" wrapText="1"/>
    </xf>
    <xf numFmtId="0" fontId="25" fillId="11" borderId="71" xfId="0" applyFont="1" applyFill="1" applyBorder="1" applyAlignment="1">
      <alignment horizontal="center" vertical="center" wrapText="1"/>
    </xf>
    <xf numFmtId="0" fontId="23" fillId="11" borderId="23" xfId="0" applyFont="1" applyFill="1" applyBorder="1" applyAlignment="1">
      <alignment horizontal="center" vertical="center" wrapText="1"/>
    </xf>
    <xf numFmtId="0" fontId="23" fillId="11" borderId="71" xfId="0" applyFont="1" applyFill="1" applyBorder="1" applyAlignment="1">
      <alignment horizontal="center" vertical="center" wrapText="1"/>
    </xf>
    <xf numFmtId="0" fontId="29" fillId="0" borderId="9" xfId="0" applyFont="1" applyBorder="1" applyAlignment="1">
      <alignment wrapText="1"/>
    </xf>
    <xf numFmtId="0" fontId="0" fillId="0" borderId="16" xfId="0" applyBorder="1" applyAlignment="1">
      <alignment wrapText="1"/>
    </xf>
    <xf numFmtId="0" fontId="0" fillId="0" borderId="10" xfId="0" applyBorder="1" applyAlignment="1">
      <alignment wrapText="1"/>
    </xf>
    <xf numFmtId="3" fontId="23" fillId="11" borderId="29" xfId="0" applyNumberFormat="1" applyFont="1" applyFill="1" applyBorder="1" applyAlignment="1">
      <alignment horizontal="center" vertical="center" wrapText="1"/>
    </xf>
    <xf numFmtId="3" fontId="23" fillId="11" borderId="27" xfId="0" applyNumberFormat="1" applyFont="1" applyFill="1" applyBorder="1" applyAlignment="1">
      <alignment horizontal="center" vertical="center" wrapText="1"/>
    </xf>
    <xf numFmtId="3" fontId="23" fillId="11" borderId="28" xfId="0" applyNumberFormat="1" applyFont="1" applyFill="1" applyBorder="1" applyAlignment="1">
      <alignment horizontal="center" vertical="center" wrapText="1"/>
    </xf>
    <xf numFmtId="3" fontId="23" fillId="11" borderId="9" xfId="0" applyNumberFormat="1" applyFont="1" applyFill="1" applyBorder="1" applyAlignment="1">
      <alignment horizontal="center" vertical="center" wrapText="1"/>
    </xf>
    <xf numFmtId="3" fontId="23" fillId="11" borderId="16" xfId="0" applyNumberFormat="1" applyFont="1" applyFill="1" applyBorder="1" applyAlignment="1">
      <alignment horizontal="center" vertical="center" wrapText="1"/>
    </xf>
    <xf numFmtId="3" fontId="23" fillId="11" borderId="10" xfId="0" applyNumberFormat="1" applyFont="1" applyFill="1" applyBorder="1" applyAlignment="1">
      <alignment horizontal="center" vertical="center" wrapText="1"/>
    </xf>
    <xf numFmtId="0" fontId="22" fillId="0" borderId="0" xfId="0" applyFont="1" applyBorder="1" applyAlignment="1">
      <alignment horizontal="center" vertical="center"/>
    </xf>
    <xf numFmtId="41" fontId="21" fillId="9" borderId="36" xfId="0" applyNumberFormat="1" applyFont="1" applyFill="1" applyBorder="1" applyAlignment="1">
      <alignment horizontal="right" vertical="center" wrapText="1"/>
    </xf>
    <xf numFmtId="41" fontId="21" fillId="9" borderId="37" xfId="0" applyNumberFormat="1" applyFont="1" applyFill="1" applyBorder="1" applyAlignment="1">
      <alignment horizontal="right" vertical="center" wrapText="1"/>
    </xf>
    <xf numFmtId="0" fontId="20" fillId="8" borderId="29" xfId="0" applyFont="1" applyFill="1" applyBorder="1" applyAlignment="1">
      <alignment horizontal="justify" vertical="center" wrapText="1"/>
    </xf>
    <xf numFmtId="0" fontId="20" fillId="8" borderId="8" xfId="0" applyFont="1" applyFill="1" applyBorder="1" applyAlignment="1">
      <alignment horizontal="justify" vertical="center" wrapText="1"/>
    </xf>
    <xf numFmtId="0" fontId="20" fillId="8" borderId="39" xfId="0" applyFont="1" applyFill="1" applyBorder="1" applyAlignment="1">
      <alignment horizontal="justify" vertical="center" wrapText="1"/>
    </xf>
    <xf numFmtId="0" fontId="20" fillId="8" borderId="27"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16" fillId="9" borderId="40" xfId="0" applyFont="1" applyFill="1" applyBorder="1" applyAlignment="1">
      <alignment horizontal="justify" vertical="center" wrapText="1"/>
    </xf>
    <xf numFmtId="0" fontId="16" fillId="9" borderId="33" xfId="0" applyFont="1" applyFill="1" applyBorder="1" applyAlignment="1">
      <alignment horizontal="justify" vertical="center" wrapText="1"/>
    </xf>
    <xf numFmtId="0" fontId="16" fillId="9" borderId="38" xfId="0" applyFont="1" applyFill="1" applyBorder="1" applyAlignment="1">
      <alignment horizontal="justify"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3" fontId="17" fillId="0" borderId="41" xfId="0" applyNumberFormat="1" applyFont="1" applyBorder="1" applyAlignment="1">
      <alignment horizontal="center" vertical="center" wrapText="1"/>
    </xf>
    <xf numFmtId="3" fontId="17" fillId="0" borderId="42" xfId="0" applyNumberFormat="1" applyFont="1" applyBorder="1" applyAlignment="1">
      <alignment horizontal="center" vertical="center" wrapText="1"/>
    </xf>
    <xf numFmtId="3" fontId="17" fillId="0" borderId="41" xfId="0" applyNumberFormat="1" applyFont="1" applyBorder="1" applyAlignment="1">
      <alignment horizontal="right" vertical="center" wrapText="1"/>
    </xf>
    <xf numFmtId="3" fontId="17" fillId="0" borderId="42" xfId="0" applyNumberFormat="1" applyFont="1" applyBorder="1" applyAlignment="1">
      <alignment horizontal="right" vertical="center" wrapText="1"/>
    </xf>
    <xf numFmtId="9" fontId="0" fillId="0" borderId="0" xfId="14" applyFont="1" applyAlignment="1">
      <alignment horizontal="center" vertical="center"/>
    </xf>
    <xf numFmtId="9" fontId="7" fillId="0" borderId="0" xfId="14" applyFont="1" applyAlignment="1">
      <alignment horizontal="center" vertical="center"/>
    </xf>
  </cellXfs>
  <cellStyles count="16">
    <cellStyle name="Accent2" xfId="1" builtinId="33"/>
    <cellStyle name="Accent5" xfId="2" builtinId="45"/>
    <cellStyle name="Accent6" xfId="3" builtinId="49"/>
    <cellStyle name="Comma" xfId="4" builtinId="3"/>
    <cellStyle name="Comma 2 2" xfId="15"/>
    <cellStyle name="Comma 3" xfId="5"/>
    <cellStyle name="Comma 5" xfId="6"/>
    <cellStyle name="Normal" xfId="0" builtinId="0"/>
    <cellStyle name="Normal 113" xfId="7"/>
    <cellStyle name="Normal 117" xfId="8"/>
    <cellStyle name="Normal 127" xfId="9"/>
    <cellStyle name="Normal 3" xfId="10"/>
    <cellStyle name="Normal 3 4" xfId="11"/>
    <cellStyle name="Normal 4 2" xfId="12"/>
    <cellStyle name="Normal 5 4" xfId="13"/>
    <cellStyle name="Percent" xfId="1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chartsheet" Target="chartsheets/sheet2.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800" b="1" i="0" baseline="0">
                <a:latin typeface="Times New Roman" pitchFamily="18" charset="0"/>
                <a:cs typeface="Times New Roman" pitchFamily="18" charset="0"/>
              </a:rPr>
              <a:t>NDARJA E SHPENZIMEVE</a:t>
            </a:r>
          </a:p>
          <a:p>
            <a:pPr>
              <a:defRPr/>
            </a:pPr>
            <a:r>
              <a:rPr lang="en-US" sz="1800" b="1" i="0" baseline="0">
                <a:latin typeface="Times New Roman" pitchFamily="18" charset="0"/>
                <a:cs typeface="Times New Roman" pitchFamily="18" charset="0"/>
              </a:rPr>
              <a:t>Axhenda e femijeve 2021-2026</a:t>
            </a:r>
            <a:endParaRPr lang="en-US" b="1">
              <a:latin typeface="Times New Roman" pitchFamily="18" charset="0"/>
              <a:cs typeface="Times New Roman" pitchFamily="18" charset="0"/>
            </a:endParaRPr>
          </a:p>
        </c:rich>
      </c:tx>
      <c:layout/>
    </c:title>
    <c:plotArea>
      <c:layout/>
      <c:pieChart>
        <c:varyColors val="1"/>
        <c:ser>
          <c:idx val="0"/>
          <c:order val="0"/>
          <c:dLbls>
            <c:txPr>
              <a:bodyPr/>
              <a:lstStyle/>
              <a:p>
                <a:pPr>
                  <a:defRPr b="1"/>
                </a:pPr>
                <a:endParaRPr lang="en-US"/>
              </a:p>
            </c:txPr>
            <c:showCatName val="1"/>
            <c:showPercent val="1"/>
            <c:showLeaderLines val="1"/>
          </c:dLbls>
          <c:cat>
            <c:strRef>
              <c:f>'Totali i Qëllimit të Politikav '!$G$35:$G$38</c:f>
              <c:strCache>
                <c:ptCount val="4"/>
                <c:pt idx="0">
                  <c:v>PBA 2021-2023</c:v>
                </c:pt>
                <c:pt idx="1">
                  <c:v>FInancimi I Huaj</c:v>
                </c:pt>
                <c:pt idx="2">
                  <c:v>Buxheti 2024-2026</c:v>
                </c:pt>
                <c:pt idx="3">
                  <c:v>Hendek financiar 2021-2026</c:v>
                </c:pt>
              </c:strCache>
            </c:strRef>
          </c:cat>
          <c:val>
            <c:numRef>
              <c:f>'Totali i Qëllimit të Politikav '!$H$35:$H$38</c:f>
              <c:numCache>
                <c:formatCode>#,##0</c:formatCode>
                <c:ptCount val="4"/>
                <c:pt idx="0">
                  <c:v>427329450.01285714</c:v>
                </c:pt>
                <c:pt idx="1">
                  <c:v>375471296.72999996</c:v>
                </c:pt>
                <c:pt idx="2">
                  <c:v>516528613.27000004</c:v>
                </c:pt>
                <c:pt idx="3">
                  <c:v>-308084546.73819995</c:v>
                </c:pt>
              </c:numCache>
            </c:numRef>
          </c:val>
          <c:extLst xmlns:c16r2="http://schemas.microsoft.com/office/drawing/2015/06/chart">
            <c:ext xmlns:c16="http://schemas.microsoft.com/office/drawing/2014/chart" uri="{C3380CC4-5D6E-409C-BE32-E72D297353CC}">
              <c16:uniqueId val="{00000003-59E5-4378-8DD9-3A8B04A4F3E6}"/>
            </c:ext>
          </c:extLst>
        </c:ser>
        <c:dLbls>
          <c:showCatName val="1"/>
          <c:showPercent val="1"/>
        </c:dLbls>
        <c:firstSliceAng val="0"/>
      </c:pieChart>
    </c:plotArea>
    <c:plotVisOnly val="1"/>
    <c:dispBlanksAs val="zero"/>
  </c:chart>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a:t>Natyra Ekonomike e Kostove të Planit te Veprimit</a:t>
            </a:r>
          </a:p>
          <a:p>
            <a:pPr>
              <a:defRPr/>
            </a:pPr>
            <a:r>
              <a:rPr lang="en-US" sz="1400"/>
              <a:t>Axhenda e femijeve 2021-2026</a:t>
            </a:r>
          </a:p>
          <a:p>
            <a:pPr>
              <a:defRPr/>
            </a:pPr>
            <a:endParaRPr lang="en-US"/>
          </a:p>
        </c:rich>
      </c:tx>
      <c:layout/>
    </c:title>
    <c:view3D>
      <c:rotX val="30"/>
      <c:perspective val="0"/>
    </c:view3D>
    <c:plotArea>
      <c:layout/>
      <c:pie3DChart>
        <c:varyColors val="1"/>
        <c:ser>
          <c:idx val="0"/>
          <c:order val="0"/>
          <c:dLbls>
            <c:txPr>
              <a:bodyPr/>
              <a:lstStyle/>
              <a:p>
                <a:pPr>
                  <a:defRPr b="1"/>
                </a:pPr>
                <a:endParaRPr lang="en-US"/>
              </a:p>
            </c:txPr>
            <c:showCatName val="1"/>
            <c:showPercent val="1"/>
            <c:showLeaderLines val="1"/>
            <c:extLst xmlns:c16r2="http://schemas.microsoft.com/office/drawing/2015/06/chart">
              <c:ext xmlns:c15="http://schemas.microsoft.com/office/drawing/2012/chart" uri="{CE6537A1-D6FC-4f65-9D91-7224C49458BB}"/>
            </c:extLst>
          </c:dLbls>
          <c:cat>
            <c:strRef>
              <c:f>'Totali i Qëllimit të Politikav '!$G$41:$G$42</c:f>
              <c:strCache>
                <c:ptCount val="2"/>
                <c:pt idx="0">
                  <c:v>Kosto Korente </c:v>
                </c:pt>
                <c:pt idx="1">
                  <c:v>Kosto kapitale</c:v>
                </c:pt>
              </c:strCache>
            </c:strRef>
          </c:cat>
          <c:val>
            <c:numRef>
              <c:f>'Totali i Qëllimit të Politikav '!$H$41:$H$42</c:f>
              <c:numCache>
                <c:formatCode>#,##0</c:formatCode>
                <c:ptCount val="2"/>
                <c:pt idx="0">
                  <c:v>1561629306.7510571</c:v>
                </c:pt>
                <c:pt idx="1">
                  <c:v>65784600</c:v>
                </c:pt>
              </c:numCache>
            </c:numRef>
          </c:val>
          <c:extLst xmlns:c16r2="http://schemas.microsoft.com/office/drawing/2015/06/chart">
            <c:ext xmlns:c16="http://schemas.microsoft.com/office/drawing/2014/chart" uri="{C3380CC4-5D6E-409C-BE32-E72D297353CC}">
              <c16:uniqueId val="{00000002-B3CC-43F5-94BE-C2C3A6E06997}"/>
            </c:ext>
          </c:extLst>
        </c:ser>
        <c:dLbls>
          <c:showCatName val="1"/>
          <c:showPercent val="1"/>
        </c:dLbls>
      </c:pie3DChart>
    </c:plotArea>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rial Black" panose="020B0A04020102020204" pitchFamily="34" charset="0"/>
              </a:rPr>
              <a:t>Kosto</a:t>
            </a:r>
            <a:r>
              <a:rPr lang="en-US" baseline="0">
                <a:latin typeface="Arial Black" panose="020B0A04020102020204" pitchFamily="34" charset="0"/>
              </a:rPr>
              <a:t> të lidhura me qëllimet e politikave</a:t>
            </a:r>
          </a:p>
          <a:p>
            <a:pPr>
              <a:defRPr sz="1400" b="0" i="0" u="none" strike="noStrike" kern="1200" spc="0" baseline="0">
                <a:solidFill>
                  <a:schemeClr val="tx1">
                    <a:lumMod val="65000"/>
                    <a:lumOff val="35000"/>
                  </a:schemeClr>
                </a:solidFill>
                <a:latin typeface="+mn-lt"/>
                <a:ea typeface="+mn-ea"/>
                <a:cs typeface="+mn-cs"/>
              </a:defRPr>
            </a:pPr>
            <a:r>
              <a:rPr lang="en-US" baseline="0">
                <a:latin typeface="Arial Black" panose="020B0A04020102020204" pitchFamily="34" charset="0"/>
              </a:rPr>
              <a:t>Axhenda e femijeve 2021-2026 </a:t>
            </a:r>
            <a:endParaRPr lang="en-US">
              <a:latin typeface="Arial Black" panose="020B0A04020102020204" pitchFamily="34" charset="0"/>
            </a:endParaRPr>
          </a:p>
        </c:rich>
      </c:tx>
      <c:layout/>
      <c:spPr>
        <a:noFill/>
        <a:ln w="25400">
          <a:noFill/>
        </a:ln>
      </c:spPr>
    </c:title>
    <c:plotArea>
      <c:layout>
        <c:manualLayout>
          <c:layoutTarget val="inner"/>
          <c:xMode val="edge"/>
          <c:yMode val="edge"/>
          <c:x val="9.4427082040288296E-2"/>
          <c:y val="0.10591454124470739"/>
          <c:w val="0.78849550227215892"/>
          <c:h val="0.83343307925958865"/>
        </c:manualLayout>
      </c:layout>
      <c:barChart>
        <c:barDir val="col"/>
        <c:grouping val="percentStacked"/>
        <c:ser>
          <c:idx val="0"/>
          <c:order val="0"/>
          <c:tx>
            <c:strRef>
              <c:f>'Totali i Qëllimit të Politikav '!$K$33</c:f>
              <c:strCache>
                <c:ptCount val="1"/>
                <c:pt idx="0">
                  <c:v>Kosto Korente</c:v>
                </c:pt>
              </c:strCache>
            </c:strRef>
          </c:tx>
          <c:spPr>
            <a:solidFill>
              <a:srgbClr val="5B9BD5"/>
            </a:solidFill>
            <a:ln w="25400">
              <a:noFill/>
            </a:ln>
          </c:spP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Val val="1"/>
            <c:extLst xmlns:c16r2="http://schemas.microsoft.com/office/drawing/2015/06/chart">
              <c:ext xmlns:c15="http://schemas.microsoft.com/office/drawing/2012/chart" uri="{CE6537A1-D6FC-4f65-9D91-7224C49458BB}">
                <c15:showLeaderLines val="0"/>
              </c:ext>
            </c:extLst>
          </c:dLbls>
          <c:cat>
            <c:strRef>
              <c:f>'Totali i Qëllimit të Politikav '!$J$34:$J$37</c:f>
              <c:strCache>
                <c:ptCount val="4"/>
                <c:pt idx="0">
                  <c:v>Qëllimi i Politikës I</c:v>
                </c:pt>
                <c:pt idx="1">
                  <c:v>Qëllimi i Politikës II</c:v>
                </c:pt>
                <c:pt idx="2">
                  <c:v>Qëllimi i Politikës III</c:v>
                </c:pt>
                <c:pt idx="3">
                  <c:v>Qëllimi i Politikës IV</c:v>
                </c:pt>
              </c:strCache>
            </c:strRef>
          </c:cat>
          <c:val>
            <c:numRef>
              <c:f>'Totali i Qëllimit të Politikav '!$K$34:$K$37</c:f>
              <c:numCache>
                <c:formatCode>#,##0</c:formatCode>
                <c:ptCount val="4"/>
                <c:pt idx="0">
                  <c:v>72225315.592199996</c:v>
                </c:pt>
                <c:pt idx="1">
                  <c:v>298425693.78600001</c:v>
                </c:pt>
                <c:pt idx="2">
                  <c:v>1173430374.5728571</c:v>
                </c:pt>
                <c:pt idx="3">
                  <c:v>17547922.800000001</c:v>
                </c:pt>
              </c:numCache>
            </c:numRef>
          </c:val>
          <c:extLst xmlns:c16r2="http://schemas.microsoft.com/office/drawing/2015/06/chart">
            <c:ext xmlns:c16="http://schemas.microsoft.com/office/drawing/2014/chart" uri="{C3380CC4-5D6E-409C-BE32-E72D297353CC}">
              <c16:uniqueId val="{00000000-6A1C-42D3-B41C-F2E4F4479BA2}"/>
            </c:ext>
          </c:extLst>
        </c:ser>
        <c:ser>
          <c:idx val="1"/>
          <c:order val="1"/>
          <c:tx>
            <c:strRef>
              <c:f>'Totali i Qëllimit të Politikav '!$L$33</c:f>
              <c:strCache>
                <c:ptCount val="1"/>
                <c:pt idx="0">
                  <c:v>Kosto Kapitale</c:v>
                </c:pt>
              </c:strCache>
            </c:strRef>
          </c:tx>
          <c:spPr>
            <a:solidFill>
              <a:srgbClr val="ED7D31"/>
            </a:solidFill>
            <a:ln w="25400">
              <a:noFill/>
            </a:ln>
          </c:spP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Val val="1"/>
            <c:extLst xmlns:c16r2="http://schemas.microsoft.com/office/drawing/2015/06/chart">
              <c:ext xmlns:c15="http://schemas.microsoft.com/office/drawing/2012/chart" uri="{CE6537A1-D6FC-4f65-9D91-7224C49458BB}">
                <c15:showLeaderLines val="0"/>
              </c:ext>
            </c:extLst>
          </c:dLbls>
          <c:cat>
            <c:strRef>
              <c:f>'Totali i Qëllimit të Politikav '!$J$34:$J$37</c:f>
              <c:strCache>
                <c:ptCount val="4"/>
                <c:pt idx="0">
                  <c:v>Qëllimi i Politikës I</c:v>
                </c:pt>
                <c:pt idx="1">
                  <c:v>Qëllimi i Politikës II</c:v>
                </c:pt>
                <c:pt idx="2">
                  <c:v>Qëllimi i Politikës III</c:v>
                </c:pt>
                <c:pt idx="3">
                  <c:v>Qëllimi i Politikës IV</c:v>
                </c:pt>
              </c:strCache>
            </c:strRef>
          </c:cat>
          <c:val>
            <c:numRef>
              <c:f>'Totali i Qëllimit të Politikav '!$L$34:$L$37</c:f>
              <c:numCache>
                <c:formatCode>#,##0</c:formatCode>
                <c:ptCount val="4"/>
                <c:pt idx="0">
                  <c:v>10350000</c:v>
                </c:pt>
                <c:pt idx="1">
                  <c:v>42577600</c:v>
                </c:pt>
                <c:pt idx="2">
                  <c:v>5750000</c:v>
                </c:pt>
                <c:pt idx="3">
                  <c:v>7107000</c:v>
                </c:pt>
              </c:numCache>
            </c:numRef>
          </c:val>
          <c:extLst xmlns:c16r2="http://schemas.microsoft.com/office/drawing/2015/06/chart">
            <c:ext xmlns:c16="http://schemas.microsoft.com/office/drawing/2014/chart" uri="{C3380CC4-5D6E-409C-BE32-E72D297353CC}">
              <c16:uniqueId val="{00000001-6A1C-42D3-B41C-F2E4F4479BA2}"/>
            </c:ext>
          </c:extLst>
        </c:ser>
        <c:gapWidth val="55"/>
        <c:overlap val="100"/>
        <c:axId val="92495872"/>
        <c:axId val="92497408"/>
      </c:barChart>
      <c:catAx>
        <c:axId val="9249587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497408"/>
        <c:crosses val="autoZero"/>
        <c:auto val="1"/>
        <c:lblAlgn val="ctr"/>
        <c:lblOffset val="100"/>
      </c:catAx>
      <c:valAx>
        <c:axId val="92497408"/>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495872"/>
        <c:crosses val="autoZero"/>
        <c:crossBetween val="between"/>
      </c:valAx>
      <c:spPr>
        <a:noFill/>
        <a:ln w="25400">
          <a:noFill/>
        </a:ln>
      </c:spPr>
    </c:plotArea>
    <c:legend>
      <c:legendPos val="r"/>
      <c:layout>
        <c:manualLayout>
          <c:xMode val="edge"/>
          <c:yMode val="edge"/>
          <c:x val="0.89524647887323927"/>
          <c:y val="0.49748743718593091"/>
          <c:w val="9.9471830985915513E-2"/>
          <c:h val="7.0351758793969849E-2"/>
        </c:manualLayout>
      </c:layout>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9" tint="-0.249977111117893"/>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9" tint="-0.249977111117893"/>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F0"/>
  </sheetPr>
  <dimension ref="A1:AQ80"/>
  <sheetViews>
    <sheetView zoomScale="70" zoomScaleNormal="70" zoomScaleSheetLayoutView="87" workbookViewId="0">
      <pane xSplit="3" ySplit="9" topLeftCell="D30" activePane="bottomRight" state="frozen"/>
      <selection pane="topRight" activeCell="D1" sqref="D1"/>
      <selection pane="bottomLeft" activeCell="A10" sqref="A10"/>
      <selection pane="bottomRight" activeCell="AE34" sqref="AE34"/>
    </sheetView>
  </sheetViews>
  <sheetFormatPr defaultColWidth="8.88671875" defaultRowHeight="13.2"/>
  <cols>
    <col min="1" max="1" width="2.44140625" style="53" customWidth="1"/>
    <col min="2" max="2" width="10.33203125" style="51" bestFit="1" customWidth="1"/>
    <col min="3" max="3" width="61.5546875" style="53" customWidth="1"/>
    <col min="4" max="4" width="7.21875" style="53" customWidth="1"/>
    <col min="5" max="5" width="30.88671875" style="53" customWidth="1"/>
    <col min="6" max="6" width="27.33203125" style="50" customWidth="1"/>
    <col min="7" max="7" width="26.109375" style="50" customWidth="1"/>
    <col min="8" max="8" width="15.88671875" style="52" customWidth="1"/>
    <col min="9" max="9" width="16.5546875" style="52" customWidth="1"/>
    <col min="10" max="10" width="17.33203125" style="166" customWidth="1"/>
    <col min="11" max="11" width="16.88671875" style="166" customWidth="1"/>
    <col min="12" max="12" width="17" style="167" customWidth="1"/>
    <col min="13" max="13" width="17" style="166" customWidth="1"/>
    <col min="14" max="14" width="18.44140625" style="166" customWidth="1"/>
    <col min="15" max="15" width="16.88671875" style="167" customWidth="1"/>
    <col min="16" max="16" width="17" style="167" customWidth="1"/>
    <col min="17" max="17" width="16.109375" style="167" customWidth="1"/>
    <col min="18" max="18" width="17.109375" style="167" customWidth="1"/>
    <col min="19" max="19" width="17" style="167" customWidth="1"/>
    <col min="20" max="20" width="16.109375" style="167" customWidth="1"/>
    <col min="21" max="21" width="17.109375" style="167" customWidth="1"/>
    <col min="22" max="22" width="17" style="167" customWidth="1"/>
    <col min="23" max="23" width="16.109375" style="167" customWidth="1"/>
    <col min="24" max="24" width="17.109375" style="167" customWidth="1"/>
    <col min="25" max="25" width="17" style="167" customWidth="1"/>
    <col min="26" max="26" width="16.109375" style="167" customWidth="1"/>
    <col min="27" max="27" width="17.109375" style="167" customWidth="1"/>
    <col min="28" max="28" width="19.33203125" style="167" customWidth="1"/>
    <col min="29" max="29" width="14.44140625" style="167" customWidth="1"/>
    <col min="30" max="30" width="19.33203125" style="167" customWidth="1"/>
    <col min="31" max="31" width="19.44140625" style="167" customWidth="1"/>
    <col min="32" max="32" width="15" style="167" customWidth="1"/>
    <col min="33" max="33" width="19" style="167" customWidth="1"/>
    <col min="34" max="34" width="14.5546875" style="167" customWidth="1"/>
    <col min="35" max="35" width="15.6640625" style="167" customWidth="1"/>
    <col min="36" max="36" width="76.109375" style="167" customWidth="1"/>
    <col min="37" max="37" width="15.44140625" style="167" customWidth="1"/>
    <col min="38" max="38" width="18.44140625" style="168" customWidth="1"/>
    <col min="39" max="39" width="18.88671875" style="169" customWidth="1"/>
    <col min="40" max="40" width="20.33203125" style="169" customWidth="1"/>
    <col min="41" max="41" width="22.88671875" style="167" customWidth="1"/>
    <col min="42" max="42" width="13" style="53" customWidth="1"/>
    <col min="43" max="43" width="12.5546875" style="53" bestFit="1" customWidth="1"/>
    <col min="44" max="16384" width="8.88671875" style="53"/>
  </cols>
  <sheetData>
    <row r="1" spans="1:43">
      <c r="A1" s="50"/>
      <c r="C1" s="51"/>
      <c r="D1" s="51"/>
      <c r="E1" s="51"/>
      <c r="F1" s="51"/>
    </row>
    <row r="2" spans="1:43">
      <c r="A2" s="296" t="s">
        <v>186</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7"/>
    </row>
    <row r="3" spans="1:43" s="66" customFormat="1">
      <c r="B3" s="267" t="s">
        <v>71</v>
      </c>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9"/>
    </row>
    <row r="4" spans="1:43" s="66" customFormat="1">
      <c r="B4" s="270" t="s">
        <v>200</v>
      </c>
      <c r="C4" s="271"/>
      <c r="D4" s="271"/>
      <c r="E4" s="271"/>
      <c r="F4" s="271" t="s">
        <v>188</v>
      </c>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2"/>
    </row>
    <row r="5" spans="1:43" ht="13.8" thickBot="1">
      <c r="B5" s="273" t="s">
        <v>94</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5"/>
    </row>
    <row r="6" spans="1:43" s="54" customFormat="1" ht="13.8" thickBot="1">
      <c r="B6" s="301" t="s">
        <v>0</v>
      </c>
      <c r="C6" s="279" t="s">
        <v>21</v>
      </c>
      <c r="D6" s="279"/>
      <c r="E6" s="185" t="s">
        <v>22</v>
      </c>
      <c r="F6" s="299" t="s">
        <v>23</v>
      </c>
      <c r="G6" s="302"/>
      <c r="H6" s="299" t="s">
        <v>32</v>
      </c>
      <c r="I6" s="300"/>
      <c r="J6" s="280" t="s">
        <v>35</v>
      </c>
      <c r="K6" s="281"/>
      <c r="L6" s="282"/>
      <c r="M6" s="280" t="s">
        <v>36</v>
      </c>
      <c r="N6" s="281"/>
      <c r="O6" s="282"/>
      <c r="P6" s="280" t="s">
        <v>37</v>
      </c>
      <c r="Q6" s="281"/>
      <c r="R6" s="282"/>
      <c r="S6" s="280" t="s">
        <v>191</v>
      </c>
      <c r="T6" s="281"/>
      <c r="U6" s="282"/>
      <c r="V6" s="280" t="s">
        <v>192</v>
      </c>
      <c r="W6" s="281"/>
      <c r="X6" s="282"/>
      <c r="Y6" s="280" t="s">
        <v>193</v>
      </c>
      <c r="Z6" s="281"/>
      <c r="AA6" s="282"/>
      <c r="AB6" s="280" t="s">
        <v>42</v>
      </c>
      <c r="AC6" s="281"/>
      <c r="AD6" s="282"/>
      <c r="AE6" s="280" t="s">
        <v>20</v>
      </c>
      <c r="AF6" s="281"/>
      <c r="AG6" s="281"/>
      <c r="AH6" s="281"/>
      <c r="AI6" s="281"/>
      <c r="AJ6" s="281"/>
      <c r="AK6" s="281"/>
      <c r="AL6" s="281"/>
      <c r="AM6" s="281"/>
      <c r="AN6" s="287"/>
      <c r="AO6" s="286" t="s">
        <v>29</v>
      </c>
    </row>
    <row r="7" spans="1:43" s="54" customFormat="1" ht="13.8" thickBot="1">
      <c r="B7" s="277"/>
      <c r="C7" s="252"/>
      <c r="D7" s="252"/>
      <c r="E7" s="251" t="s">
        <v>24</v>
      </c>
      <c r="F7" s="251" t="s">
        <v>25</v>
      </c>
      <c r="G7" s="251" t="s">
        <v>26</v>
      </c>
      <c r="H7" s="251" t="s">
        <v>27</v>
      </c>
      <c r="I7" s="311" t="s">
        <v>28</v>
      </c>
      <c r="J7" s="283"/>
      <c r="K7" s="284"/>
      <c r="L7" s="285"/>
      <c r="M7" s="283"/>
      <c r="N7" s="284"/>
      <c r="O7" s="285"/>
      <c r="P7" s="283"/>
      <c r="Q7" s="284"/>
      <c r="R7" s="285"/>
      <c r="S7" s="283"/>
      <c r="T7" s="284"/>
      <c r="U7" s="285"/>
      <c r="V7" s="283"/>
      <c r="W7" s="284"/>
      <c r="X7" s="285"/>
      <c r="Y7" s="283"/>
      <c r="Z7" s="284"/>
      <c r="AA7" s="285"/>
      <c r="AB7" s="283"/>
      <c r="AC7" s="284"/>
      <c r="AD7" s="285"/>
      <c r="AE7" s="264" t="s">
        <v>46</v>
      </c>
      <c r="AF7" s="265"/>
      <c r="AG7" s="266"/>
      <c r="AH7" s="264" t="s">
        <v>47</v>
      </c>
      <c r="AI7" s="265"/>
      <c r="AJ7" s="265"/>
      <c r="AK7" s="266"/>
      <c r="AL7" s="264" t="s">
        <v>189</v>
      </c>
      <c r="AM7" s="265"/>
      <c r="AN7" s="266"/>
      <c r="AO7" s="286"/>
    </row>
    <row r="8" spans="1:43" ht="27" thickBot="1">
      <c r="B8" s="277"/>
      <c r="C8" s="252"/>
      <c r="D8" s="252"/>
      <c r="E8" s="252"/>
      <c r="F8" s="252"/>
      <c r="G8" s="252"/>
      <c r="H8" s="252"/>
      <c r="I8" s="312"/>
      <c r="J8" s="186" t="s">
        <v>3</v>
      </c>
      <c r="K8" s="187" t="s">
        <v>4</v>
      </c>
      <c r="L8" s="188" t="s">
        <v>7</v>
      </c>
      <c r="M8" s="189" t="s">
        <v>3</v>
      </c>
      <c r="N8" s="190" t="s">
        <v>4</v>
      </c>
      <c r="O8" s="191" t="s">
        <v>7</v>
      </c>
      <c r="P8" s="189" t="s">
        <v>3</v>
      </c>
      <c r="Q8" s="192" t="s">
        <v>4</v>
      </c>
      <c r="R8" s="191" t="s">
        <v>7</v>
      </c>
      <c r="S8" s="189" t="s">
        <v>3</v>
      </c>
      <c r="T8" s="192" t="s">
        <v>4</v>
      </c>
      <c r="U8" s="191" t="s">
        <v>7</v>
      </c>
      <c r="V8" s="189" t="s">
        <v>3</v>
      </c>
      <c r="W8" s="192" t="s">
        <v>4</v>
      </c>
      <c r="X8" s="191" t="s">
        <v>7</v>
      </c>
      <c r="Y8" s="189" t="s">
        <v>3</v>
      </c>
      <c r="Z8" s="192" t="s">
        <v>4</v>
      </c>
      <c r="AA8" s="191" t="s">
        <v>7</v>
      </c>
      <c r="AB8" s="189" t="s">
        <v>3</v>
      </c>
      <c r="AC8" s="192" t="s">
        <v>4</v>
      </c>
      <c r="AD8" s="191" t="s">
        <v>7</v>
      </c>
      <c r="AE8" s="186" t="s">
        <v>3</v>
      </c>
      <c r="AF8" s="187" t="s">
        <v>4</v>
      </c>
      <c r="AG8" s="188" t="s">
        <v>5</v>
      </c>
      <c r="AH8" s="189" t="s">
        <v>3</v>
      </c>
      <c r="AI8" s="190" t="s">
        <v>4</v>
      </c>
      <c r="AJ8" s="191" t="s">
        <v>33</v>
      </c>
      <c r="AK8" s="191" t="s">
        <v>34</v>
      </c>
      <c r="AL8" s="186" t="s">
        <v>3</v>
      </c>
      <c r="AM8" s="187" t="s">
        <v>4</v>
      </c>
      <c r="AN8" s="188" t="s">
        <v>190</v>
      </c>
      <c r="AO8" s="179"/>
    </row>
    <row r="9" spans="1:43">
      <c r="B9" s="193" t="s">
        <v>127</v>
      </c>
      <c r="C9" s="306" t="s">
        <v>139</v>
      </c>
      <c r="D9" s="307"/>
      <c r="E9" s="194"/>
      <c r="F9" s="195"/>
      <c r="G9" s="195"/>
      <c r="H9" s="185"/>
      <c r="I9" s="185"/>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7"/>
      <c r="AL9" s="197"/>
      <c r="AM9" s="197"/>
      <c r="AN9" s="197"/>
      <c r="AO9" s="198"/>
    </row>
    <row r="10" spans="1:43" ht="13.8">
      <c r="B10" s="199"/>
      <c r="C10" s="200" t="s">
        <v>38</v>
      </c>
      <c r="D10" s="201"/>
      <c r="E10" s="201"/>
      <c r="F10" s="202"/>
      <c r="G10" s="202"/>
      <c r="H10" s="202"/>
      <c r="I10" s="202"/>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4"/>
      <c r="AL10" s="204"/>
      <c r="AM10" s="204"/>
      <c r="AN10" s="204"/>
      <c r="AO10" s="198"/>
    </row>
    <row r="11" spans="1:43" s="54" customFormat="1" ht="132">
      <c r="B11" s="199" t="s">
        <v>70</v>
      </c>
      <c r="C11" s="55" t="s">
        <v>128</v>
      </c>
      <c r="D11" s="205"/>
      <c r="E11" s="206" t="s">
        <v>201</v>
      </c>
      <c r="F11" s="207" t="s">
        <v>68</v>
      </c>
      <c r="G11" s="56" t="s">
        <v>69</v>
      </c>
      <c r="H11" s="208">
        <v>2021</v>
      </c>
      <c r="I11" s="208">
        <v>2026</v>
      </c>
      <c r="J11" s="179">
        <v>3732064.68</v>
      </c>
      <c r="K11" s="179">
        <v>0</v>
      </c>
      <c r="L11" s="179">
        <v>3732064.68</v>
      </c>
      <c r="M11" s="179">
        <v>5833986.8717999998</v>
      </c>
      <c r="N11" s="179">
        <v>0</v>
      </c>
      <c r="O11" s="179">
        <v>5833986.8717999998</v>
      </c>
      <c r="P11" s="179">
        <v>5168752.5468000006</v>
      </c>
      <c r="Q11" s="179">
        <v>0</v>
      </c>
      <c r="R11" s="179">
        <v>5168752.5468000006</v>
      </c>
      <c r="S11" s="179">
        <v>4007729.2218000004</v>
      </c>
      <c r="T11" s="179">
        <v>0</v>
      </c>
      <c r="U11" s="179">
        <v>4007729.2218000004</v>
      </c>
      <c r="V11" s="179">
        <v>3501464.0250000004</v>
      </c>
      <c r="W11" s="179">
        <v>0</v>
      </c>
      <c r="X11" s="179">
        <v>3501464.0250000004</v>
      </c>
      <c r="Y11" s="179">
        <v>4030755.9468000005</v>
      </c>
      <c r="Z11" s="179">
        <v>0</v>
      </c>
      <c r="AA11" s="179">
        <v>4030755.9468000005</v>
      </c>
      <c r="AB11" s="179">
        <v>26274753.292199999</v>
      </c>
      <c r="AC11" s="179">
        <v>0</v>
      </c>
      <c r="AD11" s="179">
        <v>26274753.292199999</v>
      </c>
      <c r="AE11" s="179">
        <v>5700769.6799999997</v>
      </c>
      <c r="AF11" s="179">
        <v>0</v>
      </c>
      <c r="AG11" s="179">
        <v>5700769.6799999997</v>
      </c>
      <c r="AH11" s="179">
        <v>8369783</v>
      </c>
      <c r="AI11" s="179">
        <v>0</v>
      </c>
      <c r="AJ11" s="243" t="s">
        <v>237</v>
      </c>
      <c r="AK11" s="179">
        <v>8369783</v>
      </c>
      <c r="AL11" s="179">
        <v>6037336</v>
      </c>
      <c r="AM11" s="179">
        <v>0</v>
      </c>
      <c r="AN11" s="179">
        <v>6037336</v>
      </c>
      <c r="AO11" s="179">
        <v>-6166864.6122000003</v>
      </c>
    </row>
    <row r="12" spans="1:43" s="54" customFormat="1" ht="26.4">
      <c r="B12" s="209" t="s">
        <v>72</v>
      </c>
      <c r="C12" s="61" t="s">
        <v>129</v>
      </c>
      <c r="D12" s="57"/>
      <c r="E12" s="60" t="s">
        <v>202</v>
      </c>
      <c r="F12" s="59"/>
      <c r="G12" s="59"/>
      <c r="H12" s="202"/>
      <c r="I12" s="202"/>
      <c r="J12" s="179">
        <v>82506.899999999994</v>
      </c>
      <c r="K12" s="179">
        <v>0</v>
      </c>
      <c r="L12" s="179">
        <v>82506.899999999994</v>
      </c>
      <c r="M12" s="179">
        <v>713706.9</v>
      </c>
      <c r="N12" s="179">
        <v>0</v>
      </c>
      <c r="O12" s="179">
        <v>713706.9</v>
      </c>
      <c r="P12" s="179">
        <v>310506.90000000002</v>
      </c>
      <c r="Q12" s="179">
        <v>0</v>
      </c>
      <c r="R12" s="179">
        <v>310506.90000000002</v>
      </c>
      <c r="S12" s="179">
        <v>310506.90000000002</v>
      </c>
      <c r="T12" s="179">
        <v>0</v>
      </c>
      <c r="U12" s="179">
        <v>310506.90000000002</v>
      </c>
      <c r="V12" s="179">
        <v>310506.90000000002</v>
      </c>
      <c r="W12" s="179">
        <v>0</v>
      </c>
      <c r="X12" s="179">
        <v>310506.90000000002</v>
      </c>
      <c r="Y12" s="179">
        <v>82506.899999999994</v>
      </c>
      <c r="Z12" s="179">
        <v>0</v>
      </c>
      <c r="AA12" s="179">
        <v>82506.899999999994</v>
      </c>
      <c r="AB12" s="179">
        <v>1810241.4</v>
      </c>
      <c r="AC12" s="179">
        <v>0</v>
      </c>
      <c r="AD12" s="179">
        <v>1810241.4</v>
      </c>
      <c r="AE12" s="179">
        <v>165014</v>
      </c>
      <c r="AF12" s="179">
        <v>0</v>
      </c>
      <c r="AG12" s="179">
        <v>165014</v>
      </c>
      <c r="AH12" s="179">
        <v>0</v>
      </c>
      <c r="AI12" s="179">
        <v>0</v>
      </c>
      <c r="AJ12" s="243" t="s">
        <v>223</v>
      </c>
      <c r="AK12" s="179">
        <v>0</v>
      </c>
      <c r="AL12" s="179">
        <v>247521</v>
      </c>
      <c r="AM12" s="179">
        <v>0</v>
      </c>
      <c r="AN12" s="179">
        <v>247521</v>
      </c>
      <c r="AO12" s="179">
        <v>-1397706.4</v>
      </c>
    </row>
    <row r="13" spans="1:43" s="54" customFormat="1" ht="118.8">
      <c r="B13" s="209" t="s">
        <v>123</v>
      </c>
      <c r="C13" s="61" t="s">
        <v>140</v>
      </c>
      <c r="D13" s="62"/>
      <c r="E13" s="63" t="s">
        <v>203</v>
      </c>
      <c r="F13" s="207" t="s">
        <v>73</v>
      </c>
      <c r="G13" s="56" t="s">
        <v>152</v>
      </c>
      <c r="H13" s="210"/>
      <c r="I13" s="210"/>
      <c r="J13" s="211">
        <v>1189794.45</v>
      </c>
      <c r="K13" s="211">
        <v>0</v>
      </c>
      <c r="L13" s="211">
        <v>1189794.45</v>
      </c>
      <c r="M13" s="211">
        <v>3645313.2</v>
      </c>
      <c r="N13" s="211">
        <v>0</v>
      </c>
      <c r="O13" s="211">
        <v>3645313.2</v>
      </c>
      <c r="P13" s="211">
        <v>2131088.7000000002</v>
      </c>
      <c r="Q13" s="211">
        <v>0</v>
      </c>
      <c r="R13" s="211">
        <v>2131088.7000000002</v>
      </c>
      <c r="S13" s="211">
        <v>4967323.2</v>
      </c>
      <c r="T13" s="211">
        <v>0</v>
      </c>
      <c r="U13" s="211">
        <v>4967323.2</v>
      </c>
      <c r="V13" s="211">
        <v>4607323.2</v>
      </c>
      <c r="W13" s="211">
        <v>0</v>
      </c>
      <c r="X13" s="211">
        <v>4607323.2</v>
      </c>
      <c r="Y13" s="211">
        <v>1531088.7</v>
      </c>
      <c r="Z13" s="211">
        <v>0</v>
      </c>
      <c r="AA13" s="211">
        <v>1531088.7</v>
      </c>
      <c r="AB13" s="211">
        <v>18071931.449999999</v>
      </c>
      <c r="AC13" s="211">
        <v>0</v>
      </c>
      <c r="AD13" s="211">
        <v>18071931.449999999</v>
      </c>
      <c r="AE13" s="211">
        <v>5211636</v>
      </c>
      <c r="AF13" s="211">
        <v>0</v>
      </c>
      <c r="AG13" s="211">
        <v>5211636</v>
      </c>
      <c r="AH13" s="211">
        <v>791118</v>
      </c>
      <c r="AI13" s="211">
        <v>0</v>
      </c>
      <c r="AJ13" s="243" t="s">
        <v>238</v>
      </c>
      <c r="AK13" s="211">
        <v>791118</v>
      </c>
      <c r="AL13" s="211">
        <v>8439173</v>
      </c>
      <c r="AM13" s="211">
        <v>0</v>
      </c>
      <c r="AN13" s="211">
        <v>8439173</v>
      </c>
      <c r="AO13" s="211">
        <v>-3630004.45</v>
      </c>
    </row>
    <row r="14" spans="1:43" s="54" customFormat="1" ht="196.2" customHeight="1">
      <c r="B14" s="209" t="s">
        <v>124</v>
      </c>
      <c r="C14" s="64" t="s">
        <v>141</v>
      </c>
      <c r="D14" s="62"/>
      <c r="E14" s="65" t="s">
        <v>204</v>
      </c>
      <c r="F14" s="207" t="s">
        <v>151</v>
      </c>
      <c r="G14" s="56" t="s">
        <v>134</v>
      </c>
      <c r="H14" s="208">
        <v>2021</v>
      </c>
      <c r="I14" s="208">
        <v>2026</v>
      </c>
      <c r="J14" s="179">
        <v>3936147.3</v>
      </c>
      <c r="K14" s="179">
        <v>0</v>
      </c>
      <c r="L14" s="179">
        <v>3936147.3</v>
      </c>
      <c r="M14" s="179">
        <v>7677280.7999999998</v>
      </c>
      <c r="N14" s="179">
        <v>2070000</v>
      </c>
      <c r="O14" s="179">
        <v>9747280.8000000007</v>
      </c>
      <c r="P14" s="179">
        <v>3252440.4</v>
      </c>
      <c r="Q14" s="179">
        <v>2070000</v>
      </c>
      <c r="R14" s="179">
        <v>5322440.4000000004</v>
      </c>
      <c r="S14" s="179">
        <v>3734173.65</v>
      </c>
      <c r="T14" s="179">
        <v>2070000</v>
      </c>
      <c r="U14" s="179">
        <v>5804173.6500000004</v>
      </c>
      <c r="V14" s="179">
        <v>3734173.65</v>
      </c>
      <c r="W14" s="179">
        <v>2070000</v>
      </c>
      <c r="X14" s="179">
        <v>5804173.6500000004</v>
      </c>
      <c r="Y14" s="179">
        <v>3734173.65</v>
      </c>
      <c r="Z14" s="179">
        <v>2070000</v>
      </c>
      <c r="AA14" s="179">
        <v>5804173.6500000004</v>
      </c>
      <c r="AB14" s="179">
        <v>26068389.450000003</v>
      </c>
      <c r="AC14" s="179">
        <v>10350000</v>
      </c>
      <c r="AD14" s="179">
        <v>36418389.450000003</v>
      </c>
      <c r="AE14" s="179">
        <v>599840</v>
      </c>
      <c r="AF14" s="179">
        <v>0</v>
      </c>
      <c r="AG14" s="179">
        <v>599840</v>
      </c>
      <c r="AH14" s="179">
        <v>11529035</v>
      </c>
      <c r="AI14" s="179">
        <v>0</v>
      </c>
      <c r="AJ14" s="243" t="s">
        <v>239</v>
      </c>
      <c r="AK14" s="179">
        <v>11529035</v>
      </c>
      <c r="AL14" s="179">
        <v>341172</v>
      </c>
      <c r="AM14" s="179">
        <v>0</v>
      </c>
      <c r="AN14" s="179">
        <v>341172</v>
      </c>
      <c r="AO14" s="179">
        <v>-23948342.450000003</v>
      </c>
    </row>
    <row r="15" spans="1:43" s="225" customFormat="1">
      <c r="B15" s="226"/>
      <c r="C15" s="298" t="s">
        <v>115</v>
      </c>
      <c r="D15" s="298"/>
      <c r="E15" s="69"/>
      <c r="F15" s="227"/>
      <c r="G15" s="227"/>
      <c r="H15" s="227"/>
      <c r="I15" s="227"/>
      <c r="J15" s="170">
        <f t="shared" ref="J15:AO15" si="0">J11+J12+J13+J14</f>
        <v>8940513.3300000001</v>
      </c>
      <c r="K15" s="170">
        <f t="shared" si="0"/>
        <v>0</v>
      </c>
      <c r="L15" s="170">
        <f t="shared" si="0"/>
        <v>8940513.3300000001</v>
      </c>
      <c r="M15" s="170">
        <f t="shared" si="0"/>
        <v>17870287.7718</v>
      </c>
      <c r="N15" s="170">
        <f t="shared" si="0"/>
        <v>2070000</v>
      </c>
      <c r="O15" s="170">
        <f t="shared" si="0"/>
        <v>19940287.7718</v>
      </c>
      <c r="P15" s="170">
        <f t="shared" si="0"/>
        <v>10862788.546800001</v>
      </c>
      <c r="Q15" s="170">
        <f t="shared" si="0"/>
        <v>2070000</v>
      </c>
      <c r="R15" s="170">
        <f t="shared" si="0"/>
        <v>12932788.546800002</v>
      </c>
      <c r="S15" s="170">
        <f t="shared" si="0"/>
        <v>13019732.971800001</v>
      </c>
      <c r="T15" s="170">
        <f t="shared" si="0"/>
        <v>2070000</v>
      </c>
      <c r="U15" s="170">
        <f t="shared" si="0"/>
        <v>15089732.971800001</v>
      </c>
      <c r="V15" s="170">
        <f t="shared" si="0"/>
        <v>12153467.775</v>
      </c>
      <c r="W15" s="170">
        <f t="shared" si="0"/>
        <v>2070000</v>
      </c>
      <c r="X15" s="170">
        <f t="shared" si="0"/>
        <v>14223467.775</v>
      </c>
      <c r="Y15" s="170">
        <f t="shared" si="0"/>
        <v>9378525.196800001</v>
      </c>
      <c r="Z15" s="170">
        <f t="shared" si="0"/>
        <v>2070000</v>
      </c>
      <c r="AA15" s="170">
        <f t="shared" si="0"/>
        <v>11448525.196800001</v>
      </c>
      <c r="AB15" s="170">
        <f t="shared" si="0"/>
        <v>72225315.592199996</v>
      </c>
      <c r="AC15" s="170">
        <f t="shared" si="0"/>
        <v>10350000</v>
      </c>
      <c r="AD15" s="170">
        <f t="shared" si="0"/>
        <v>82575315.592199996</v>
      </c>
      <c r="AE15" s="170">
        <f t="shared" si="0"/>
        <v>11677259.68</v>
      </c>
      <c r="AF15" s="170">
        <f t="shared" si="0"/>
        <v>0</v>
      </c>
      <c r="AG15" s="170">
        <f t="shared" si="0"/>
        <v>11677259.68</v>
      </c>
      <c r="AH15" s="170">
        <f t="shared" si="0"/>
        <v>20689936</v>
      </c>
      <c r="AI15" s="170">
        <f t="shared" si="0"/>
        <v>0</v>
      </c>
      <c r="AJ15" s="170"/>
      <c r="AK15" s="170">
        <f t="shared" si="0"/>
        <v>20689936</v>
      </c>
      <c r="AL15" s="170">
        <f t="shared" si="0"/>
        <v>15065202</v>
      </c>
      <c r="AM15" s="170">
        <f t="shared" si="0"/>
        <v>0</v>
      </c>
      <c r="AN15" s="170">
        <f t="shared" si="0"/>
        <v>15065202</v>
      </c>
      <c r="AO15" s="170">
        <f t="shared" si="0"/>
        <v>-35142917.912200004</v>
      </c>
    </row>
    <row r="16" spans="1:43" s="225" customFormat="1">
      <c r="B16" s="226"/>
      <c r="C16" s="298" t="s">
        <v>147</v>
      </c>
      <c r="D16" s="298"/>
      <c r="E16" s="69"/>
      <c r="F16" s="227"/>
      <c r="G16" s="227"/>
      <c r="H16" s="227"/>
      <c r="I16" s="227"/>
      <c r="J16" s="170">
        <f>J15</f>
        <v>8940513.3300000001</v>
      </c>
      <c r="K16" s="170">
        <f t="shared" ref="K16:AO16" si="1">K15</f>
        <v>0</v>
      </c>
      <c r="L16" s="170">
        <f t="shared" si="1"/>
        <v>8940513.3300000001</v>
      </c>
      <c r="M16" s="170">
        <f t="shared" si="1"/>
        <v>17870287.7718</v>
      </c>
      <c r="N16" s="170">
        <f t="shared" si="1"/>
        <v>2070000</v>
      </c>
      <c r="O16" s="170">
        <f t="shared" si="1"/>
        <v>19940287.7718</v>
      </c>
      <c r="P16" s="170">
        <f t="shared" si="1"/>
        <v>10862788.546800001</v>
      </c>
      <c r="Q16" s="170">
        <f t="shared" si="1"/>
        <v>2070000</v>
      </c>
      <c r="R16" s="170">
        <f t="shared" si="1"/>
        <v>12932788.546800002</v>
      </c>
      <c r="S16" s="170">
        <f t="shared" ref="S16:U16" si="2">S15</f>
        <v>13019732.971800001</v>
      </c>
      <c r="T16" s="170">
        <f t="shared" si="2"/>
        <v>2070000</v>
      </c>
      <c r="U16" s="170">
        <f t="shared" si="2"/>
        <v>15089732.971800001</v>
      </c>
      <c r="V16" s="170">
        <f t="shared" ref="V16:X16" si="3">V15</f>
        <v>12153467.775</v>
      </c>
      <c r="W16" s="170">
        <f t="shared" si="3"/>
        <v>2070000</v>
      </c>
      <c r="X16" s="170">
        <f t="shared" si="3"/>
        <v>14223467.775</v>
      </c>
      <c r="Y16" s="170">
        <f t="shared" ref="Y16:AA16" si="4">Y15</f>
        <v>9378525.196800001</v>
      </c>
      <c r="Z16" s="170">
        <f t="shared" si="4"/>
        <v>2070000</v>
      </c>
      <c r="AA16" s="170">
        <f t="shared" si="4"/>
        <v>11448525.196800001</v>
      </c>
      <c r="AB16" s="170">
        <f>AB15</f>
        <v>72225315.592199996</v>
      </c>
      <c r="AC16" s="170">
        <f t="shared" si="1"/>
        <v>10350000</v>
      </c>
      <c r="AD16" s="170">
        <f t="shared" si="1"/>
        <v>82575315.592199996</v>
      </c>
      <c r="AE16" s="170">
        <f t="shared" si="1"/>
        <v>11677259.68</v>
      </c>
      <c r="AF16" s="170">
        <f t="shared" si="1"/>
        <v>0</v>
      </c>
      <c r="AG16" s="170">
        <f t="shared" si="1"/>
        <v>11677259.68</v>
      </c>
      <c r="AH16" s="170">
        <f t="shared" si="1"/>
        <v>20689936</v>
      </c>
      <c r="AI16" s="170">
        <f t="shared" si="1"/>
        <v>0</v>
      </c>
      <c r="AJ16" s="170"/>
      <c r="AK16" s="171">
        <f t="shared" si="1"/>
        <v>20689936</v>
      </c>
      <c r="AL16" s="171">
        <f t="shared" ref="AL16:AN16" si="5">AL15</f>
        <v>15065202</v>
      </c>
      <c r="AM16" s="171">
        <f t="shared" si="5"/>
        <v>0</v>
      </c>
      <c r="AN16" s="171">
        <f t="shared" si="5"/>
        <v>15065202</v>
      </c>
      <c r="AO16" s="170">
        <f t="shared" si="1"/>
        <v>-35142917.912200004</v>
      </c>
      <c r="AQ16" s="228"/>
    </row>
    <row r="17" spans="2:42" s="66" customFormat="1">
      <c r="B17" s="267">
        <v>1</v>
      </c>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9"/>
    </row>
    <row r="18" spans="2:42" s="66" customFormat="1">
      <c r="B18" s="270" t="s">
        <v>153</v>
      </c>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2"/>
    </row>
    <row r="19" spans="2:42" ht="13.8" thickBot="1">
      <c r="B19" s="273" t="s">
        <v>94</v>
      </c>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5"/>
    </row>
    <row r="20" spans="2:42" s="67" customFormat="1">
      <c r="B20" s="305" t="s">
        <v>0</v>
      </c>
      <c r="C20" s="309" t="s">
        <v>19</v>
      </c>
      <c r="D20" s="309"/>
      <c r="E20" s="208" t="s">
        <v>22</v>
      </c>
      <c r="F20" s="309" t="s">
        <v>23</v>
      </c>
      <c r="G20" s="309"/>
      <c r="H20" s="309" t="s">
        <v>32</v>
      </c>
      <c r="I20" s="309"/>
      <c r="J20" s="286" t="s">
        <v>35</v>
      </c>
      <c r="K20" s="286"/>
      <c r="L20" s="286"/>
      <c r="M20" s="286" t="s">
        <v>36</v>
      </c>
      <c r="N20" s="286"/>
      <c r="O20" s="286"/>
      <c r="P20" s="286" t="s">
        <v>37</v>
      </c>
      <c r="Q20" s="286"/>
      <c r="R20" s="286"/>
      <c r="S20" s="286" t="s">
        <v>37</v>
      </c>
      <c r="T20" s="286"/>
      <c r="U20" s="286"/>
      <c r="V20" s="286" t="s">
        <v>37</v>
      </c>
      <c r="W20" s="286"/>
      <c r="X20" s="286"/>
      <c r="Y20" s="286" t="s">
        <v>37</v>
      </c>
      <c r="Z20" s="286"/>
      <c r="AA20" s="286"/>
      <c r="AB20" s="286" t="s">
        <v>42</v>
      </c>
      <c r="AC20" s="286"/>
      <c r="AD20" s="286"/>
      <c r="AE20" s="286" t="s">
        <v>20</v>
      </c>
      <c r="AF20" s="286"/>
      <c r="AG20" s="286"/>
      <c r="AH20" s="286"/>
      <c r="AI20" s="286"/>
      <c r="AJ20" s="286"/>
      <c r="AK20" s="288"/>
      <c r="AL20" s="291" t="s">
        <v>20</v>
      </c>
      <c r="AM20" s="292"/>
      <c r="AN20" s="293"/>
      <c r="AO20" s="286" t="s">
        <v>29</v>
      </c>
    </row>
    <row r="21" spans="2:42" s="67" customFormat="1">
      <c r="B21" s="305"/>
      <c r="C21" s="309"/>
      <c r="D21" s="309"/>
      <c r="E21" s="309" t="s">
        <v>24</v>
      </c>
      <c r="F21" s="309" t="s">
        <v>25</v>
      </c>
      <c r="G21" s="309" t="s">
        <v>26</v>
      </c>
      <c r="H21" s="309" t="s">
        <v>27</v>
      </c>
      <c r="I21" s="309" t="s">
        <v>28</v>
      </c>
      <c r="J21" s="286"/>
      <c r="K21" s="286"/>
      <c r="L21" s="286"/>
      <c r="M21" s="286"/>
      <c r="N21" s="286"/>
      <c r="O21" s="286"/>
      <c r="P21" s="286"/>
      <c r="Q21" s="286"/>
      <c r="R21" s="286"/>
      <c r="S21" s="286"/>
      <c r="T21" s="286"/>
      <c r="U21" s="286"/>
      <c r="V21" s="286"/>
      <c r="W21" s="286"/>
      <c r="X21" s="286"/>
      <c r="Y21" s="286"/>
      <c r="Z21" s="286"/>
      <c r="AA21" s="286"/>
      <c r="AB21" s="286"/>
      <c r="AC21" s="286"/>
      <c r="AD21" s="286"/>
      <c r="AE21" s="286" t="s">
        <v>30</v>
      </c>
      <c r="AF21" s="286"/>
      <c r="AG21" s="286"/>
      <c r="AH21" s="286" t="s">
        <v>31</v>
      </c>
      <c r="AI21" s="303"/>
      <c r="AJ21" s="303"/>
      <c r="AK21" s="304"/>
      <c r="AL21" s="294" t="s">
        <v>189</v>
      </c>
      <c r="AM21" s="294"/>
      <c r="AN21" s="295"/>
      <c r="AO21" s="286"/>
    </row>
    <row r="22" spans="2:42">
      <c r="B22" s="305"/>
      <c r="C22" s="309"/>
      <c r="D22" s="309"/>
      <c r="E22" s="309"/>
      <c r="F22" s="310"/>
      <c r="G22" s="310"/>
      <c r="H22" s="309"/>
      <c r="I22" s="309"/>
      <c r="J22" s="179" t="s">
        <v>3</v>
      </c>
      <c r="K22" s="179" t="s">
        <v>4</v>
      </c>
      <c r="L22" s="179" t="s">
        <v>7</v>
      </c>
      <c r="M22" s="179" t="s">
        <v>3</v>
      </c>
      <c r="N22" s="179" t="s">
        <v>4</v>
      </c>
      <c r="O22" s="179" t="s">
        <v>7</v>
      </c>
      <c r="P22" s="179" t="s">
        <v>3</v>
      </c>
      <c r="Q22" s="179" t="s">
        <v>4</v>
      </c>
      <c r="R22" s="179" t="s">
        <v>7</v>
      </c>
      <c r="S22" s="179" t="s">
        <v>3</v>
      </c>
      <c r="T22" s="179" t="s">
        <v>4</v>
      </c>
      <c r="U22" s="179" t="s">
        <v>7</v>
      </c>
      <c r="V22" s="179" t="s">
        <v>3</v>
      </c>
      <c r="W22" s="179" t="s">
        <v>4</v>
      </c>
      <c r="X22" s="179" t="s">
        <v>7</v>
      </c>
      <c r="Y22" s="179" t="s">
        <v>3</v>
      </c>
      <c r="Z22" s="179" t="s">
        <v>4</v>
      </c>
      <c r="AA22" s="179" t="s">
        <v>7</v>
      </c>
      <c r="AB22" s="179" t="s">
        <v>3</v>
      </c>
      <c r="AC22" s="179" t="s">
        <v>4</v>
      </c>
      <c r="AD22" s="179" t="s">
        <v>7</v>
      </c>
      <c r="AE22" s="179" t="s">
        <v>3</v>
      </c>
      <c r="AF22" s="179" t="s">
        <v>4</v>
      </c>
      <c r="AG22" s="179" t="s">
        <v>5</v>
      </c>
      <c r="AH22" s="179" t="s">
        <v>3</v>
      </c>
      <c r="AI22" s="179" t="s">
        <v>4</v>
      </c>
      <c r="AJ22" s="238" t="s">
        <v>6</v>
      </c>
      <c r="AK22" s="216" t="s">
        <v>6</v>
      </c>
      <c r="AL22" s="217" t="s">
        <v>3</v>
      </c>
      <c r="AM22" s="218" t="s">
        <v>4</v>
      </c>
      <c r="AN22" s="219" t="s">
        <v>190</v>
      </c>
      <c r="AO22" s="286"/>
    </row>
    <row r="23" spans="2:42" s="54" customFormat="1">
      <c r="B23" s="199" t="s">
        <v>76</v>
      </c>
      <c r="C23" s="308" t="s">
        <v>142</v>
      </c>
      <c r="D23" s="308"/>
      <c r="E23" s="201"/>
      <c r="F23" s="68"/>
      <c r="G23" s="68"/>
      <c r="H23" s="208"/>
      <c r="I23" s="208"/>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f t="shared" ref="AG23:AG24" si="6">SUM(AE23:AF23)</f>
        <v>0</v>
      </c>
      <c r="AH23" s="203"/>
      <c r="AI23" s="203"/>
      <c r="AJ23" s="203"/>
      <c r="AK23" s="204">
        <f t="shared" ref="AK23:AK24" si="7">SUM(AH23:AI23)</f>
        <v>0</v>
      </c>
      <c r="AL23" s="204"/>
      <c r="AM23" s="204"/>
      <c r="AN23" s="204">
        <f t="shared" ref="AN23:AN24" si="8">SUM(AL23:AM23)</f>
        <v>0</v>
      </c>
      <c r="AO23" s="198">
        <f t="shared" ref="AO23:AO24" si="9">SUM(AN23+AK23+AG23)-AD23</f>
        <v>0</v>
      </c>
    </row>
    <row r="24" spans="2:42" s="54" customFormat="1" ht="13.8">
      <c r="B24" s="199"/>
      <c r="C24" s="200" t="s">
        <v>38</v>
      </c>
      <c r="D24" s="78"/>
      <c r="E24" s="78"/>
      <c r="F24" s="68"/>
      <c r="G24" s="68"/>
      <c r="H24" s="208"/>
      <c r="I24" s="208"/>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f t="shared" si="6"/>
        <v>0</v>
      </c>
      <c r="AH24" s="203"/>
      <c r="AI24" s="203"/>
      <c r="AJ24" s="203"/>
      <c r="AK24" s="204">
        <f t="shared" si="7"/>
        <v>0</v>
      </c>
      <c r="AL24" s="204"/>
      <c r="AM24" s="204"/>
      <c r="AN24" s="204">
        <f t="shared" si="8"/>
        <v>0</v>
      </c>
      <c r="AO24" s="198">
        <f t="shared" si="9"/>
        <v>0</v>
      </c>
    </row>
    <row r="25" spans="2:42" s="54" customFormat="1" ht="218.4">
      <c r="B25" s="199" t="s">
        <v>75</v>
      </c>
      <c r="C25" s="55" t="s">
        <v>130</v>
      </c>
      <c r="D25" s="208"/>
      <c r="E25" s="202" t="s">
        <v>205</v>
      </c>
      <c r="F25" s="208" t="s">
        <v>154</v>
      </c>
      <c r="G25" s="208" t="s">
        <v>155</v>
      </c>
      <c r="H25" s="208">
        <v>2021</v>
      </c>
      <c r="I25" s="208">
        <v>2026</v>
      </c>
      <c r="J25" s="179">
        <v>2040000</v>
      </c>
      <c r="K25" s="179">
        <v>0</v>
      </c>
      <c r="L25" s="179">
        <v>2040000</v>
      </c>
      <c r="M25" s="179">
        <v>17782534.5</v>
      </c>
      <c r="N25" s="179">
        <v>0</v>
      </c>
      <c r="O25" s="179">
        <v>17782534.5</v>
      </c>
      <c r="P25" s="179">
        <v>3157520.7</v>
      </c>
      <c r="Q25" s="179">
        <v>0</v>
      </c>
      <c r="R25" s="179">
        <v>3157520.7</v>
      </c>
      <c r="S25" s="179">
        <v>2990720.7</v>
      </c>
      <c r="T25" s="179">
        <v>0</v>
      </c>
      <c r="U25" s="179">
        <v>2990720.7</v>
      </c>
      <c r="V25" s="179">
        <v>2040000</v>
      </c>
      <c r="W25" s="179">
        <v>0</v>
      </c>
      <c r="X25" s="179">
        <v>2040000</v>
      </c>
      <c r="Y25" s="179">
        <v>16800000</v>
      </c>
      <c r="Z25" s="179">
        <v>0</v>
      </c>
      <c r="AA25" s="179">
        <v>16800000</v>
      </c>
      <c r="AB25" s="179">
        <v>44810775.899999999</v>
      </c>
      <c r="AC25" s="179">
        <v>0</v>
      </c>
      <c r="AD25" s="179">
        <v>44810775.899999999</v>
      </c>
      <c r="AE25" s="179">
        <v>960056</v>
      </c>
      <c r="AF25" s="179">
        <v>0</v>
      </c>
      <c r="AG25" s="179">
        <v>960056</v>
      </c>
      <c r="AH25" s="179">
        <v>15102000</v>
      </c>
      <c r="AI25" s="179">
        <v>0</v>
      </c>
      <c r="AJ25" s="244" t="s">
        <v>240</v>
      </c>
      <c r="AK25" s="179">
        <v>15102000</v>
      </c>
      <c r="AL25" s="179">
        <v>21427521</v>
      </c>
      <c r="AM25" s="179">
        <v>0</v>
      </c>
      <c r="AN25" s="179">
        <v>21427521</v>
      </c>
      <c r="AO25" s="179">
        <v>-7321198.9000000004</v>
      </c>
      <c r="AP25" s="241" t="s">
        <v>222</v>
      </c>
    </row>
    <row r="26" spans="2:42" s="67" customFormat="1" ht="15.6">
      <c r="B26" s="220"/>
      <c r="C26" s="221" t="s">
        <v>114</v>
      </c>
      <c r="D26" s="222"/>
      <c r="E26" s="222"/>
      <c r="F26" s="222"/>
      <c r="G26" s="222"/>
      <c r="H26" s="222"/>
      <c r="I26" s="222"/>
      <c r="J26" s="223">
        <f>SUM(J25)</f>
        <v>2040000</v>
      </c>
      <c r="K26" s="223">
        <f t="shared" ref="K26:AO26" si="10">SUM(K25)</f>
        <v>0</v>
      </c>
      <c r="L26" s="223">
        <f t="shared" si="10"/>
        <v>2040000</v>
      </c>
      <c r="M26" s="223">
        <f t="shared" si="10"/>
        <v>17782534.5</v>
      </c>
      <c r="N26" s="223">
        <f t="shared" si="10"/>
        <v>0</v>
      </c>
      <c r="O26" s="223">
        <f t="shared" si="10"/>
        <v>17782534.5</v>
      </c>
      <c r="P26" s="223">
        <f t="shared" si="10"/>
        <v>3157520.7</v>
      </c>
      <c r="Q26" s="223">
        <f t="shared" si="10"/>
        <v>0</v>
      </c>
      <c r="R26" s="223">
        <f t="shared" si="10"/>
        <v>3157520.7</v>
      </c>
      <c r="S26" s="223">
        <f t="shared" si="10"/>
        <v>2990720.7</v>
      </c>
      <c r="T26" s="223">
        <f t="shared" si="10"/>
        <v>0</v>
      </c>
      <c r="U26" s="223">
        <f t="shared" si="10"/>
        <v>2990720.7</v>
      </c>
      <c r="V26" s="223">
        <f t="shared" si="10"/>
        <v>2040000</v>
      </c>
      <c r="W26" s="223">
        <f t="shared" si="10"/>
        <v>0</v>
      </c>
      <c r="X26" s="223">
        <f t="shared" si="10"/>
        <v>2040000</v>
      </c>
      <c r="Y26" s="223">
        <f t="shared" si="10"/>
        <v>16800000</v>
      </c>
      <c r="Z26" s="223">
        <f t="shared" si="10"/>
        <v>0</v>
      </c>
      <c r="AA26" s="223">
        <f t="shared" si="10"/>
        <v>16800000</v>
      </c>
      <c r="AB26" s="223">
        <f t="shared" si="10"/>
        <v>44810775.899999999</v>
      </c>
      <c r="AC26" s="223">
        <f t="shared" si="10"/>
        <v>0</v>
      </c>
      <c r="AD26" s="223">
        <f t="shared" si="10"/>
        <v>44810775.899999999</v>
      </c>
      <c r="AE26" s="223">
        <f t="shared" si="10"/>
        <v>960056</v>
      </c>
      <c r="AF26" s="223">
        <f t="shared" si="10"/>
        <v>0</v>
      </c>
      <c r="AG26" s="223">
        <f t="shared" si="10"/>
        <v>960056</v>
      </c>
      <c r="AH26" s="223">
        <f t="shared" si="10"/>
        <v>15102000</v>
      </c>
      <c r="AI26" s="223">
        <f t="shared" si="10"/>
        <v>0</v>
      </c>
      <c r="AJ26" s="245">
        <f t="shared" si="10"/>
        <v>0</v>
      </c>
      <c r="AK26" s="223">
        <f t="shared" si="10"/>
        <v>15102000</v>
      </c>
      <c r="AL26" s="223">
        <f t="shared" si="10"/>
        <v>21427521</v>
      </c>
      <c r="AM26" s="223">
        <f t="shared" si="10"/>
        <v>0</v>
      </c>
      <c r="AN26" s="223">
        <f t="shared" si="10"/>
        <v>21427521</v>
      </c>
      <c r="AO26" s="223">
        <f t="shared" si="10"/>
        <v>-7321198.9000000004</v>
      </c>
    </row>
    <row r="27" spans="2:42" s="54" customFormat="1" ht="15.6">
      <c r="B27" s="199" t="s">
        <v>77</v>
      </c>
      <c r="C27" s="308" t="s">
        <v>143</v>
      </c>
      <c r="D27" s="308"/>
      <c r="E27" s="201"/>
      <c r="F27" s="68"/>
      <c r="G27" s="68"/>
      <c r="H27" s="208"/>
      <c r="I27" s="208"/>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46"/>
      <c r="AK27" s="204"/>
      <c r="AL27" s="204"/>
      <c r="AM27" s="204"/>
      <c r="AN27" s="204"/>
      <c r="AO27" s="198"/>
    </row>
    <row r="28" spans="2:42" s="54" customFormat="1" ht="15.6">
      <c r="B28" s="199"/>
      <c r="C28" s="200" t="s">
        <v>38</v>
      </c>
      <c r="D28" s="78"/>
      <c r="E28" s="78"/>
      <c r="F28" s="68"/>
      <c r="G28" s="68"/>
      <c r="H28" s="208"/>
      <c r="I28" s="208"/>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46"/>
      <c r="AK28" s="204"/>
      <c r="AL28" s="204"/>
      <c r="AM28" s="204"/>
      <c r="AN28" s="204"/>
      <c r="AO28" s="198"/>
    </row>
    <row r="29" spans="2:42" s="54" customFormat="1" ht="158.4">
      <c r="B29" s="199" t="s">
        <v>78</v>
      </c>
      <c r="C29" s="308" t="s">
        <v>118</v>
      </c>
      <c r="D29" s="308"/>
      <c r="E29" s="202" t="s">
        <v>206</v>
      </c>
      <c r="F29" s="208" t="s">
        <v>120</v>
      </c>
      <c r="G29" s="208" t="s">
        <v>119</v>
      </c>
      <c r="H29" s="208">
        <v>2021</v>
      </c>
      <c r="I29" s="208">
        <v>2026</v>
      </c>
      <c r="J29" s="179">
        <v>10083565.038000001</v>
      </c>
      <c r="K29" s="179">
        <v>0</v>
      </c>
      <c r="L29" s="179">
        <v>10083565.038000001</v>
      </c>
      <c r="M29" s="179">
        <v>23128601.238000002</v>
      </c>
      <c r="N29" s="179">
        <v>0</v>
      </c>
      <c r="O29" s="179">
        <v>23128601.238000002</v>
      </c>
      <c r="P29" s="179">
        <v>19236569.015999999</v>
      </c>
      <c r="Q29" s="179">
        <v>0</v>
      </c>
      <c r="R29" s="179">
        <v>19236569.015999999</v>
      </c>
      <c r="S29" s="179">
        <v>14669517.444</v>
      </c>
      <c r="T29" s="179">
        <v>0</v>
      </c>
      <c r="U29" s="179">
        <v>14669517.444</v>
      </c>
      <c r="V29" s="179">
        <v>5970522.1500000004</v>
      </c>
      <c r="W29" s="179">
        <v>0</v>
      </c>
      <c r="X29" s="179">
        <v>5970522.1500000004</v>
      </c>
      <c r="Y29" s="179">
        <v>5970522.1500000004</v>
      </c>
      <c r="Z29" s="179">
        <v>0</v>
      </c>
      <c r="AA29" s="179">
        <v>5970522.1500000004</v>
      </c>
      <c r="AB29" s="179">
        <v>79059297.035999998</v>
      </c>
      <c r="AC29" s="179">
        <v>0</v>
      </c>
      <c r="AD29" s="179">
        <v>79059297.035999998</v>
      </c>
      <c r="AE29" s="179">
        <v>24963586</v>
      </c>
      <c r="AF29" s="179">
        <v>0</v>
      </c>
      <c r="AG29" s="179">
        <v>24963586</v>
      </c>
      <c r="AH29" s="179">
        <v>36442542</v>
      </c>
      <c r="AI29" s="179">
        <v>0</v>
      </c>
      <c r="AJ29" s="244" t="s">
        <v>226</v>
      </c>
      <c r="AK29" s="179">
        <v>36442542</v>
      </c>
      <c r="AL29" s="179">
        <v>7993863</v>
      </c>
      <c r="AM29" s="179">
        <v>0</v>
      </c>
      <c r="AN29" s="179">
        <v>7993863</v>
      </c>
      <c r="AO29" s="179">
        <v>-9659306.0360000022</v>
      </c>
      <c r="AP29" s="240" t="s">
        <v>221</v>
      </c>
    </row>
    <row r="30" spans="2:42" s="54" customFormat="1" ht="312">
      <c r="B30" s="199" t="s">
        <v>79</v>
      </c>
      <c r="C30" s="73" t="s">
        <v>156</v>
      </c>
      <c r="D30" s="73"/>
      <c r="E30" s="202" t="s">
        <v>207</v>
      </c>
      <c r="F30" s="202"/>
      <c r="G30" s="202"/>
      <c r="H30" s="202"/>
      <c r="I30" s="202"/>
      <c r="J30" s="180">
        <v>20174719.125</v>
      </c>
      <c r="K30" s="180">
        <v>0</v>
      </c>
      <c r="L30" s="180">
        <v>20174719.125</v>
      </c>
      <c r="M30" s="180">
        <v>22412955.149999999</v>
      </c>
      <c r="N30" s="180">
        <v>0</v>
      </c>
      <c r="O30" s="180">
        <v>22412955.149999999</v>
      </c>
      <c r="P30" s="180">
        <v>22881837.524999999</v>
      </c>
      <c r="Q30" s="180">
        <v>0</v>
      </c>
      <c r="R30" s="180">
        <v>22881837.524999999</v>
      </c>
      <c r="S30" s="180">
        <v>19824237.524999999</v>
      </c>
      <c r="T30" s="180">
        <v>0</v>
      </c>
      <c r="U30" s="180">
        <v>19824237.524999999</v>
      </c>
      <c r="V30" s="180">
        <v>19098661.274999999</v>
      </c>
      <c r="W30" s="180">
        <v>0</v>
      </c>
      <c r="X30" s="180">
        <v>19098661.274999999</v>
      </c>
      <c r="Y30" s="180">
        <v>19284661.274999999</v>
      </c>
      <c r="Z30" s="180">
        <v>0</v>
      </c>
      <c r="AA30" s="180">
        <v>19284661.274999999</v>
      </c>
      <c r="AB30" s="180">
        <v>123677071.875</v>
      </c>
      <c r="AC30" s="180">
        <v>0</v>
      </c>
      <c r="AD30" s="180">
        <v>123677071.875</v>
      </c>
      <c r="AE30" s="180">
        <v>30190013</v>
      </c>
      <c r="AF30" s="180">
        <v>0</v>
      </c>
      <c r="AG30" s="180">
        <v>30190013</v>
      </c>
      <c r="AH30" s="180">
        <v>9199800</v>
      </c>
      <c r="AI30" s="180">
        <v>0</v>
      </c>
      <c r="AJ30" s="247" t="s">
        <v>241</v>
      </c>
      <c r="AK30" s="180">
        <v>9199800</v>
      </c>
      <c r="AL30" s="180">
        <v>41634968</v>
      </c>
      <c r="AM30" s="180">
        <v>0</v>
      </c>
      <c r="AN30" s="180">
        <v>41634968</v>
      </c>
      <c r="AO30" s="180">
        <v>-42652290.875</v>
      </c>
    </row>
    <row r="31" spans="2:42">
      <c r="B31" s="212"/>
      <c r="C31" s="70" t="s">
        <v>168</v>
      </c>
      <c r="D31" s="70"/>
      <c r="E31" s="70"/>
      <c r="F31" s="213"/>
      <c r="G31" s="213"/>
      <c r="H31" s="213"/>
      <c r="I31" s="213"/>
      <c r="J31" s="214">
        <f t="shared" ref="J31:AO31" si="11">SUM(J29:J30)</f>
        <v>30258284.163000003</v>
      </c>
      <c r="K31" s="214">
        <f t="shared" si="11"/>
        <v>0</v>
      </c>
      <c r="L31" s="214">
        <f t="shared" si="11"/>
        <v>30258284.163000003</v>
      </c>
      <c r="M31" s="214">
        <f t="shared" si="11"/>
        <v>45541556.387999997</v>
      </c>
      <c r="N31" s="214">
        <f t="shared" si="11"/>
        <v>0</v>
      </c>
      <c r="O31" s="214">
        <f t="shared" si="11"/>
        <v>45541556.387999997</v>
      </c>
      <c r="P31" s="214">
        <f t="shared" si="11"/>
        <v>42118406.540999994</v>
      </c>
      <c r="Q31" s="214">
        <f t="shared" si="11"/>
        <v>0</v>
      </c>
      <c r="R31" s="214">
        <f t="shared" si="11"/>
        <v>42118406.540999994</v>
      </c>
      <c r="S31" s="214">
        <f t="shared" si="11"/>
        <v>34493754.968999997</v>
      </c>
      <c r="T31" s="214">
        <f t="shared" si="11"/>
        <v>0</v>
      </c>
      <c r="U31" s="214">
        <f t="shared" si="11"/>
        <v>34493754.968999997</v>
      </c>
      <c r="V31" s="214">
        <f t="shared" si="11"/>
        <v>25069183.424999997</v>
      </c>
      <c r="W31" s="214">
        <f t="shared" si="11"/>
        <v>0</v>
      </c>
      <c r="X31" s="214">
        <f t="shared" si="11"/>
        <v>25069183.424999997</v>
      </c>
      <c r="Y31" s="214">
        <f t="shared" si="11"/>
        <v>25255183.424999997</v>
      </c>
      <c r="Z31" s="214">
        <f t="shared" si="11"/>
        <v>0</v>
      </c>
      <c r="AA31" s="214">
        <f t="shared" si="11"/>
        <v>25255183.424999997</v>
      </c>
      <c r="AB31" s="214">
        <f t="shared" si="11"/>
        <v>202736368.91100001</v>
      </c>
      <c r="AC31" s="214">
        <f t="shared" si="11"/>
        <v>0</v>
      </c>
      <c r="AD31" s="214">
        <f t="shared" si="11"/>
        <v>202736368.91100001</v>
      </c>
      <c r="AE31" s="214">
        <f t="shared" si="11"/>
        <v>55153599</v>
      </c>
      <c r="AF31" s="214">
        <f t="shared" si="11"/>
        <v>0</v>
      </c>
      <c r="AG31" s="214">
        <f t="shared" si="11"/>
        <v>55153599</v>
      </c>
      <c r="AH31" s="214">
        <f t="shared" si="11"/>
        <v>45642342</v>
      </c>
      <c r="AI31" s="214">
        <f t="shared" si="11"/>
        <v>0</v>
      </c>
      <c r="AJ31" s="214">
        <f t="shared" si="11"/>
        <v>0</v>
      </c>
      <c r="AK31" s="215">
        <f t="shared" si="11"/>
        <v>45642342</v>
      </c>
      <c r="AL31" s="215">
        <f t="shared" si="11"/>
        <v>49628831</v>
      </c>
      <c r="AM31" s="215">
        <f t="shared" si="11"/>
        <v>0</v>
      </c>
      <c r="AN31" s="215">
        <f t="shared" si="11"/>
        <v>49628831</v>
      </c>
      <c r="AO31" s="214">
        <f t="shared" si="11"/>
        <v>-52311596.910999998</v>
      </c>
    </row>
    <row r="32" spans="2:42" s="54" customFormat="1" ht="39.6">
      <c r="B32" s="199" t="s">
        <v>80</v>
      </c>
      <c r="C32" s="73" t="s">
        <v>125</v>
      </c>
      <c r="D32" s="58"/>
      <c r="E32" s="202"/>
      <c r="F32" s="208" t="s">
        <v>39</v>
      </c>
      <c r="G32" s="208" t="s">
        <v>122</v>
      </c>
      <c r="H32" s="208">
        <v>2021</v>
      </c>
      <c r="I32" s="208">
        <v>2026</v>
      </c>
      <c r="J32" s="172"/>
      <c r="K32" s="172"/>
      <c r="L32" s="172"/>
      <c r="M32" s="172"/>
      <c r="N32" s="172"/>
      <c r="O32" s="172"/>
      <c r="P32" s="172"/>
      <c r="Q32" s="172"/>
      <c r="R32" s="172"/>
      <c r="S32" s="172"/>
      <c r="T32" s="172"/>
      <c r="U32" s="172"/>
      <c r="V32" s="172"/>
      <c r="W32" s="172"/>
      <c r="X32" s="172"/>
      <c r="Y32" s="172"/>
      <c r="Z32" s="172"/>
      <c r="AA32" s="172"/>
      <c r="AB32" s="203"/>
      <c r="AC32" s="203"/>
      <c r="AD32" s="203"/>
      <c r="AE32" s="203"/>
      <c r="AF32" s="203"/>
      <c r="AG32" s="203"/>
      <c r="AH32" s="203"/>
      <c r="AI32" s="203"/>
      <c r="AJ32" s="203"/>
      <c r="AK32" s="204"/>
      <c r="AL32" s="204"/>
      <c r="AM32" s="204"/>
      <c r="AN32" s="204"/>
      <c r="AO32" s="198"/>
    </row>
    <row r="33" spans="2:41" s="54" customFormat="1" ht="13.8">
      <c r="B33" s="199"/>
      <c r="C33" s="200" t="s">
        <v>38</v>
      </c>
      <c r="D33" s="78"/>
      <c r="E33" s="78"/>
      <c r="F33" s="68"/>
      <c r="G33" s="68"/>
      <c r="H33" s="208"/>
      <c r="I33" s="208"/>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4"/>
      <c r="AL33" s="204"/>
      <c r="AM33" s="204"/>
      <c r="AN33" s="204"/>
      <c r="AO33" s="198"/>
    </row>
    <row r="34" spans="2:41" s="54" customFormat="1" ht="52.8">
      <c r="B34" s="199" t="s">
        <v>121</v>
      </c>
      <c r="C34" s="55" t="s">
        <v>157</v>
      </c>
      <c r="D34" s="58"/>
      <c r="E34" s="202" t="s">
        <v>213</v>
      </c>
      <c r="F34" s="202"/>
      <c r="G34" s="202"/>
      <c r="H34" s="202"/>
      <c r="I34" s="202"/>
      <c r="J34" s="180">
        <v>684000</v>
      </c>
      <c r="K34" s="180">
        <v>1955000</v>
      </c>
      <c r="L34" s="180">
        <v>2639000</v>
      </c>
      <c r="M34" s="180">
        <v>16214313.225000001</v>
      </c>
      <c r="N34" s="180">
        <v>19002600</v>
      </c>
      <c r="O34" s="180">
        <v>35216913.224999994</v>
      </c>
      <c r="P34" s="180">
        <v>11161264.424999999</v>
      </c>
      <c r="Q34" s="180">
        <v>8855000</v>
      </c>
      <c r="R34" s="180">
        <v>20016264.424999997</v>
      </c>
      <c r="S34" s="180">
        <v>8758864.4250000007</v>
      </c>
      <c r="T34" s="180">
        <v>4255000</v>
      </c>
      <c r="U34" s="180">
        <v>13013864.425000001</v>
      </c>
      <c r="V34" s="180">
        <v>7030053.4500000002</v>
      </c>
      <c r="W34" s="180">
        <v>4255000</v>
      </c>
      <c r="X34" s="180">
        <v>11285053.449999999</v>
      </c>
      <c r="Y34" s="180">
        <v>7030053.4500000002</v>
      </c>
      <c r="Z34" s="180">
        <v>4255000</v>
      </c>
      <c r="AA34" s="180">
        <v>11285053.449999999</v>
      </c>
      <c r="AB34" s="180">
        <v>50878548.975000001</v>
      </c>
      <c r="AC34" s="180">
        <v>42577600</v>
      </c>
      <c r="AD34" s="180">
        <v>93456148.974999994</v>
      </c>
      <c r="AE34" s="180">
        <v>3741430</v>
      </c>
      <c r="AF34" s="180">
        <v>17365000</v>
      </c>
      <c r="AG34" s="180">
        <v>21106430</v>
      </c>
      <c r="AH34" s="180">
        <v>17032800</v>
      </c>
      <c r="AI34" s="180">
        <v>12447600</v>
      </c>
      <c r="AJ34" s="243" t="s">
        <v>242</v>
      </c>
      <c r="AK34" s="180">
        <v>29480400</v>
      </c>
      <c r="AL34" s="180">
        <v>8796970</v>
      </c>
      <c r="AM34" s="180">
        <v>12765000</v>
      </c>
      <c r="AN34" s="180">
        <v>21561970</v>
      </c>
      <c r="AO34" s="180">
        <v>-21307348.974999998</v>
      </c>
    </row>
    <row r="35" spans="2:41" s="225" customFormat="1">
      <c r="B35" s="226"/>
      <c r="C35" s="69" t="s">
        <v>113</v>
      </c>
      <c r="D35" s="69"/>
      <c r="E35" s="69"/>
      <c r="F35" s="227"/>
      <c r="G35" s="227"/>
      <c r="H35" s="227"/>
      <c r="I35" s="227"/>
      <c r="J35" s="170">
        <f>J34</f>
        <v>684000</v>
      </c>
      <c r="K35" s="170">
        <f t="shared" ref="K35:AO35" si="12">K34</f>
        <v>1955000</v>
      </c>
      <c r="L35" s="170">
        <f t="shared" si="12"/>
        <v>2639000</v>
      </c>
      <c r="M35" s="170">
        <f t="shared" si="12"/>
        <v>16214313.225000001</v>
      </c>
      <c r="N35" s="170">
        <f t="shared" si="12"/>
        <v>19002600</v>
      </c>
      <c r="O35" s="170">
        <f t="shared" si="12"/>
        <v>35216913.224999994</v>
      </c>
      <c r="P35" s="170">
        <f t="shared" si="12"/>
        <v>11161264.424999999</v>
      </c>
      <c r="Q35" s="170">
        <f t="shared" si="12"/>
        <v>8855000</v>
      </c>
      <c r="R35" s="170">
        <f t="shared" si="12"/>
        <v>20016264.424999997</v>
      </c>
      <c r="S35" s="170">
        <f t="shared" si="12"/>
        <v>8758864.4250000007</v>
      </c>
      <c r="T35" s="170">
        <f t="shared" si="12"/>
        <v>4255000</v>
      </c>
      <c r="U35" s="170">
        <f t="shared" si="12"/>
        <v>13013864.425000001</v>
      </c>
      <c r="V35" s="170">
        <f t="shared" si="12"/>
        <v>7030053.4500000002</v>
      </c>
      <c r="W35" s="170">
        <f t="shared" si="12"/>
        <v>4255000</v>
      </c>
      <c r="X35" s="170">
        <f t="shared" si="12"/>
        <v>11285053.449999999</v>
      </c>
      <c r="Y35" s="170">
        <f t="shared" si="12"/>
        <v>7030053.4500000002</v>
      </c>
      <c r="Z35" s="170">
        <f t="shared" si="12"/>
        <v>4255000</v>
      </c>
      <c r="AA35" s="170">
        <f t="shared" si="12"/>
        <v>11285053.449999999</v>
      </c>
      <c r="AB35" s="170">
        <f t="shared" si="12"/>
        <v>50878548.975000001</v>
      </c>
      <c r="AC35" s="170">
        <f t="shared" si="12"/>
        <v>42577600</v>
      </c>
      <c r="AD35" s="170">
        <f t="shared" si="12"/>
        <v>93456148.974999994</v>
      </c>
      <c r="AE35" s="170">
        <f t="shared" si="12"/>
        <v>3741430</v>
      </c>
      <c r="AF35" s="170">
        <f t="shared" si="12"/>
        <v>17365000</v>
      </c>
      <c r="AG35" s="170">
        <f t="shared" si="12"/>
        <v>21106430</v>
      </c>
      <c r="AH35" s="170">
        <f t="shared" si="12"/>
        <v>17032800</v>
      </c>
      <c r="AI35" s="170">
        <f t="shared" si="12"/>
        <v>12447600</v>
      </c>
      <c r="AJ35" s="170"/>
      <c r="AK35" s="170">
        <f t="shared" si="12"/>
        <v>29480400</v>
      </c>
      <c r="AL35" s="170">
        <f t="shared" si="12"/>
        <v>8796970</v>
      </c>
      <c r="AM35" s="170">
        <f t="shared" si="12"/>
        <v>12765000</v>
      </c>
      <c r="AN35" s="170">
        <f t="shared" si="12"/>
        <v>21561970</v>
      </c>
      <c r="AO35" s="170">
        <f t="shared" si="12"/>
        <v>-21307348.974999998</v>
      </c>
    </row>
    <row r="36" spans="2:41" s="229" customFormat="1">
      <c r="B36" s="226"/>
      <c r="C36" s="298" t="s">
        <v>148</v>
      </c>
      <c r="D36" s="298"/>
      <c r="E36" s="69"/>
      <c r="F36" s="227"/>
      <c r="G36" s="227"/>
      <c r="H36" s="227"/>
      <c r="I36" s="227"/>
      <c r="J36" s="170">
        <f>J26+J31+J35</f>
        <v>32982284.163000003</v>
      </c>
      <c r="K36" s="170">
        <f t="shared" ref="K36:AO36" si="13">K26+K31+K35</f>
        <v>1955000</v>
      </c>
      <c r="L36" s="170">
        <f t="shared" si="13"/>
        <v>34937284.163000003</v>
      </c>
      <c r="M36" s="170">
        <f t="shared" si="13"/>
        <v>79538404.113000005</v>
      </c>
      <c r="N36" s="170">
        <f t="shared" si="13"/>
        <v>19002600</v>
      </c>
      <c r="O36" s="170">
        <f t="shared" si="13"/>
        <v>98541004.112999991</v>
      </c>
      <c r="P36" s="170">
        <f t="shared" si="13"/>
        <v>56437191.665999994</v>
      </c>
      <c r="Q36" s="170">
        <f t="shared" si="13"/>
        <v>8855000</v>
      </c>
      <c r="R36" s="170">
        <f t="shared" si="13"/>
        <v>65292191.665999994</v>
      </c>
      <c r="S36" s="170">
        <f t="shared" si="13"/>
        <v>46243340.093999997</v>
      </c>
      <c r="T36" s="170">
        <f t="shared" si="13"/>
        <v>4255000</v>
      </c>
      <c r="U36" s="170">
        <f t="shared" si="13"/>
        <v>50498340.093999997</v>
      </c>
      <c r="V36" s="170">
        <f t="shared" si="13"/>
        <v>34139236.875</v>
      </c>
      <c r="W36" s="170">
        <f t="shared" si="13"/>
        <v>4255000</v>
      </c>
      <c r="X36" s="170">
        <f t="shared" si="13"/>
        <v>38394236.875</v>
      </c>
      <c r="Y36" s="170">
        <f t="shared" si="13"/>
        <v>49085236.875</v>
      </c>
      <c r="Z36" s="170">
        <f t="shared" si="13"/>
        <v>4255000</v>
      </c>
      <c r="AA36" s="170">
        <f t="shared" si="13"/>
        <v>53340236.875</v>
      </c>
      <c r="AB36" s="170">
        <f t="shared" si="13"/>
        <v>298425693.78600001</v>
      </c>
      <c r="AC36" s="170">
        <f t="shared" si="13"/>
        <v>42577600</v>
      </c>
      <c r="AD36" s="170">
        <f t="shared" si="13"/>
        <v>341003293.78600001</v>
      </c>
      <c r="AE36" s="170">
        <f t="shared" si="13"/>
        <v>59855085</v>
      </c>
      <c r="AF36" s="170">
        <f t="shared" si="13"/>
        <v>17365000</v>
      </c>
      <c r="AG36" s="170">
        <f t="shared" si="13"/>
        <v>77220085</v>
      </c>
      <c r="AH36" s="170">
        <f t="shared" si="13"/>
        <v>77777142</v>
      </c>
      <c r="AI36" s="170">
        <f t="shared" si="13"/>
        <v>12447600</v>
      </c>
      <c r="AJ36" s="170">
        <f t="shared" si="13"/>
        <v>0</v>
      </c>
      <c r="AK36" s="170">
        <f t="shared" si="13"/>
        <v>90224742</v>
      </c>
      <c r="AL36" s="170">
        <f t="shared" si="13"/>
        <v>79853322</v>
      </c>
      <c r="AM36" s="170">
        <f t="shared" si="13"/>
        <v>12765000</v>
      </c>
      <c r="AN36" s="170">
        <f t="shared" si="13"/>
        <v>92618322</v>
      </c>
      <c r="AO36" s="170">
        <f t="shared" si="13"/>
        <v>-80940144.785999998</v>
      </c>
    </row>
    <row r="37" spans="2:41" s="66" customFormat="1">
      <c r="B37" s="267" t="s">
        <v>71</v>
      </c>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9"/>
    </row>
    <row r="38" spans="2:41" s="66" customFormat="1">
      <c r="B38" s="270" t="s">
        <v>158</v>
      </c>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2"/>
    </row>
    <row r="39" spans="2:41" ht="13.8" thickBot="1">
      <c r="B39" s="273" t="s">
        <v>94</v>
      </c>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5"/>
    </row>
    <row r="40" spans="2:41" s="54" customFormat="1">
      <c r="B40" s="276" t="s">
        <v>0</v>
      </c>
      <c r="C40" s="251" t="s">
        <v>19</v>
      </c>
      <c r="D40" s="251"/>
      <c r="E40" s="208" t="s">
        <v>22</v>
      </c>
      <c r="F40" s="262" t="s">
        <v>23</v>
      </c>
      <c r="G40" s="263"/>
      <c r="H40" s="262" t="s">
        <v>32</v>
      </c>
      <c r="I40" s="263"/>
      <c r="J40" s="254" t="s">
        <v>35</v>
      </c>
      <c r="K40" s="255"/>
      <c r="L40" s="256"/>
      <c r="M40" s="254" t="s">
        <v>36</v>
      </c>
      <c r="N40" s="255"/>
      <c r="O40" s="256"/>
      <c r="P40" s="254" t="s">
        <v>37</v>
      </c>
      <c r="Q40" s="255"/>
      <c r="R40" s="256"/>
      <c r="S40" s="254" t="s">
        <v>37</v>
      </c>
      <c r="T40" s="255"/>
      <c r="U40" s="256"/>
      <c r="V40" s="254" t="s">
        <v>37</v>
      </c>
      <c r="W40" s="255"/>
      <c r="X40" s="256"/>
      <c r="Y40" s="254" t="s">
        <v>37</v>
      </c>
      <c r="Z40" s="255"/>
      <c r="AA40" s="256"/>
      <c r="AB40" s="254" t="s">
        <v>43</v>
      </c>
      <c r="AC40" s="255"/>
      <c r="AD40" s="256"/>
      <c r="AE40" s="288" t="s">
        <v>20</v>
      </c>
      <c r="AF40" s="289"/>
      <c r="AG40" s="289"/>
      <c r="AH40" s="289"/>
      <c r="AI40" s="289"/>
      <c r="AJ40" s="289"/>
      <c r="AK40" s="289"/>
      <c r="AL40" s="291" t="s">
        <v>20</v>
      </c>
      <c r="AM40" s="292"/>
      <c r="AN40" s="293"/>
      <c r="AO40" s="286" t="s">
        <v>29</v>
      </c>
    </row>
    <row r="41" spans="2:41" s="54" customFormat="1">
      <c r="B41" s="277"/>
      <c r="C41" s="252"/>
      <c r="D41" s="252"/>
      <c r="E41" s="251" t="s">
        <v>24</v>
      </c>
      <c r="F41" s="251" t="s">
        <v>25</v>
      </c>
      <c r="G41" s="251" t="s">
        <v>26</v>
      </c>
      <c r="H41" s="251" t="s">
        <v>27</v>
      </c>
      <c r="I41" s="251" t="s">
        <v>28</v>
      </c>
      <c r="J41" s="257"/>
      <c r="K41" s="258"/>
      <c r="L41" s="259"/>
      <c r="M41" s="257"/>
      <c r="N41" s="258"/>
      <c r="O41" s="259"/>
      <c r="P41" s="257"/>
      <c r="Q41" s="258"/>
      <c r="R41" s="259"/>
      <c r="S41" s="257"/>
      <c r="T41" s="258"/>
      <c r="U41" s="259"/>
      <c r="V41" s="257"/>
      <c r="W41" s="258"/>
      <c r="X41" s="259"/>
      <c r="Y41" s="257"/>
      <c r="Z41" s="258"/>
      <c r="AA41" s="259"/>
      <c r="AB41" s="257"/>
      <c r="AC41" s="258"/>
      <c r="AD41" s="259"/>
      <c r="AE41" s="288" t="s">
        <v>46</v>
      </c>
      <c r="AF41" s="289"/>
      <c r="AG41" s="290"/>
      <c r="AH41" s="288" t="s">
        <v>47</v>
      </c>
      <c r="AI41" s="289"/>
      <c r="AJ41" s="289"/>
      <c r="AK41" s="289"/>
      <c r="AL41" s="294" t="s">
        <v>189</v>
      </c>
      <c r="AM41" s="294"/>
      <c r="AN41" s="295"/>
      <c r="AO41" s="286"/>
    </row>
    <row r="42" spans="2:41" ht="26.4">
      <c r="B42" s="278"/>
      <c r="C42" s="253"/>
      <c r="D42" s="253"/>
      <c r="E42" s="253"/>
      <c r="F42" s="253"/>
      <c r="G42" s="253"/>
      <c r="H42" s="253"/>
      <c r="I42" s="253"/>
      <c r="J42" s="179" t="s">
        <v>3</v>
      </c>
      <c r="K42" s="179" t="s">
        <v>4</v>
      </c>
      <c r="L42" s="179" t="s">
        <v>7</v>
      </c>
      <c r="M42" s="179" t="s">
        <v>3</v>
      </c>
      <c r="N42" s="179" t="s">
        <v>4</v>
      </c>
      <c r="O42" s="179" t="s">
        <v>7</v>
      </c>
      <c r="P42" s="179" t="s">
        <v>3</v>
      </c>
      <c r="Q42" s="179" t="s">
        <v>4</v>
      </c>
      <c r="R42" s="179" t="s">
        <v>7</v>
      </c>
      <c r="S42" s="179" t="s">
        <v>3</v>
      </c>
      <c r="T42" s="179" t="s">
        <v>4</v>
      </c>
      <c r="U42" s="179" t="s">
        <v>7</v>
      </c>
      <c r="V42" s="179" t="s">
        <v>3</v>
      </c>
      <c r="W42" s="179" t="s">
        <v>4</v>
      </c>
      <c r="X42" s="179" t="s">
        <v>7</v>
      </c>
      <c r="Y42" s="179" t="s">
        <v>3</v>
      </c>
      <c r="Z42" s="179" t="s">
        <v>4</v>
      </c>
      <c r="AA42" s="179" t="s">
        <v>7</v>
      </c>
      <c r="AB42" s="179" t="s">
        <v>3</v>
      </c>
      <c r="AC42" s="179" t="s">
        <v>4</v>
      </c>
      <c r="AD42" s="216" t="s">
        <v>7</v>
      </c>
      <c r="AE42" s="179" t="s">
        <v>3</v>
      </c>
      <c r="AF42" s="179" t="s">
        <v>4</v>
      </c>
      <c r="AG42" s="179" t="s">
        <v>5</v>
      </c>
      <c r="AH42" s="179" t="s">
        <v>3</v>
      </c>
      <c r="AI42" s="179" t="s">
        <v>4</v>
      </c>
      <c r="AJ42" s="238" t="s">
        <v>33</v>
      </c>
      <c r="AK42" s="216" t="s">
        <v>34</v>
      </c>
      <c r="AL42" s="217" t="s">
        <v>3</v>
      </c>
      <c r="AM42" s="218" t="s">
        <v>4</v>
      </c>
      <c r="AN42" s="219" t="s">
        <v>190</v>
      </c>
      <c r="AO42" s="286"/>
    </row>
    <row r="43" spans="2:41" s="54" customFormat="1">
      <c r="B43" s="199" t="s">
        <v>83</v>
      </c>
      <c r="C43" s="260" t="s">
        <v>159</v>
      </c>
      <c r="D43" s="261"/>
      <c r="E43" s="201"/>
      <c r="F43" s="202"/>
      <c r="G43" s="202"/>
      <c r="H43" s="71"/>
      <c r="I43" s="71"/>
      <c r="J43" s="180"/>
      <c r="K43" s="180"/>
      <c r="L43" s="180"/>
      <c r="M43" s="180"/>
      <c r="N43" s="180"/>
      <c r="O43" s="180"/>
      <c r="P43" s="180"/>
      <c r="Q43" s="180"/>
      <c r="R43" s="180"/>
      <c r="S43" s="180"/>
      <c r="T43" s="180"/>
      <c r="U43" s="180"/>
      <c r="V43" s="180"/>
      <c r="W43" s="180"/>
      <c r="X43" s="180"/>
      <c r="Y43" s="180"/>
      <c r="Z43" s="180"/>
      <c r="AA43" s="180"/>
      <c r="AB43" s="203"/>
      <c r="AC43" s="203"/>
      <c r="AD43" s="203"/>
      <c r="AE43" s="180"/>
      <c r="AF43" s="180"/>
      <c r="AG43" s="203"/>
      <c r="AH43" s="180"/>
      <c r="AI43" s="180"/>
      <c r="AJ43" s="239"/>
      <c r="AK43" s="204"/>
      <c r="AL43" s="181"/>
      <c r="AM43" s="181"/>
      <c r="AN43" s="204"/>
      <c r="AO43" s="198"/>
    </row>
    <row r="44" spans="2:41" s="54" customFormat="1" ht="13.8">
      <c r="B44" s="199"/>
      <c r="C44" s="200" t="s">
        <v>38</v>
      </c>
      <c r="D44" s="78"/>
      <c r="E44" s="78"/>
      <c r="F44" s="68"/>
      <c r="G44" s="68"/>
      <c r="H44" s="68"/>
      <c r="I44" s="68"/>
      <c r="J44" s="172"/>
      <c r="K44" s="172"/>
      <c r="L44" s="172"/>
      <c r="M44" s="172"/>
      <c r="N44" s="172"/>
      <c r="O44" s="172"/>
      <c r="P44" s="172"/>
      <c r="Q44" s="172"/>
      <c r="R44" s="172"/>
      <c r="S44" s="172"/>
      <c r="T44" s="172"/>
      <c r="U44" s="172"/>
      <c r="V44" s="172"/>
      <c r="W44" s="172"/>
      <c r="X44" s="172"/>
      <c r="Y44" s="172"/>
      <c r="Z44" s="172"/>
      <c r="AA44" s="172"/>
      <c r="AB44" s="203"/>
      <c r="AC44" s="203"/>
      <c r="AD44" s="203"/>
      <c r="AE44" s="172"/>
      <c r="AF44" s="172"/>
      <c r="AG44" s="203"/>
      <c r="AH44" s="172"/>
      <c r="AI44" s="172"/>
      <c r="AJ44" s="172"/>
      <c r="AK44" s="204"/>
      <c r="AL44" s="173"/>
      <c r="AM44" s="173"/>
      <c r="AN44" s="204"/>
      <c r="AO44" s="198"/>
    </row>
    <row r="45" spans="2:41" s="67" customFormat="1" ht="39.6">
      <c r="B45" s="72" t="s">
        <v>84</v>
      </c>
      <c r="C45" s="260" t="s">
        <v>109</v>
      </c>
      <c r="D45" s="261"/>
      <c r="E45" s="202" t="s">
        <v>208</v>
      </c>
      <c r="F45" s="208" t="s">
        <v>39</v>
      </c>
      <c r="G45" s="208" t="s">
        <v>131</v>
      </c>
      <c r="H45" s="208">
        <v>2021</v>
      </c>
      <c r="I45" s="202">
        <v>2023</v>
      </c>
      <c r="J45" s="179">
        <v>0</v>
      </c>
      <c r="K45" s="179">
        <v>0</v>
      </c>
      <c r="L45" s="179">
        <v>0</v>
      </c>
      <c r="M45" s="179">
        <v>12670750.699999999</v>
      </c>
      <c r="N45" s="179">
        <v>0</v>
      </c>
      <c r="O45" s="179">
        <v>12670750.699999999</v>
      </c>
      <c r="P45" s="179">
        <v>14011550.699999999</v>
      </c>
      <c r="Q45" s="179">
        <v>0</v>
      </c>
      <c r="R45" s="179">
        <v>14011550.699999999</v>
      </c>
      <c r="S45" s="179">
        <v>8115388.2000000002</v>
      </c>
      <c r="T45" s="179">
        <v>0</v>
      </c>
      <c r="U45" s="179">
        <v>8115388.2000000002</v>
      </c>
      <c r="V45" s="179">
        <v>8115388.2000000002</v>
      </c>
      <c r="W45" s="179">
        <v>0</v>
      </c>
      <c r="X45" s="179">
        <v>8115388.2000000002</v>
      </c>
      <c r="Y45" s="179">
        <v>8115388.2000000002</v>
      </c>
      <c r="Z45" s="179">
        <v>0</v>
      </c>
      <c r="AA45" s="179">
        <v>8115388.2000000002</v>
      </c>
      <c r="AB45" s="179">
        <v>51028466</v>
      </c>
      <c r="AC45" s="179">
        <v>0</v>
      </c>
      <c r="AD45" s="179">
        <v>51028466</v>
      </c>
      <c r="AE45" s="179">
        <v>19574301.399999999</v>
      </c>
      <c r="AF45" s="179">
        <v>0</v>
      </c>
      <c r="AG45" s="179">
        <v>19574301.399999999</v>
      </c>
      <c r="AH45" s="179">
        <v>0</v>
      </c>
      <c r="AI45" s="179">
        <v>0</v>
      </c>
      <c r="AJ45" s="243"/>
      <c r="AK45" s="179">
        <v>0</v>
      </c>
      <c r="AL45" s="179">
        <v>15226164.6</v>
      </c>
      <c r="AM45" s="179">
        <v>0</v>
      </c>
      <c r="AN45" s="179">
        <v>15226164.6</v>
      </c>
      <c r="AO45" s="179">
        <v>-16228000</v>
      </c>
    </row>
    <row r="46" spans="2:41" s="54" customFormat="1" ht="105.6">
      <c r="B46" s="72" t="s">
        <v>85</v>
      </c>
      <c r="C46" s="73" t="s">
        <v>81</v>
      </c>
      <c r="D46" s="58"/>
      <c r="E46" s="202" t="s">
        <v>209</v>
      </c>
      <c r="F46" s="74" t="s">
        <v>64</v>
      </c>
      <c r="G46" s="208" t="s">
        <v>132</v>
      </c>
      <c r="H46" s="208">
        <v>2021</v>
      </c>
      <c r="I46" s="208">
        <v>2023</v>
      </c>
      <c r="J46" s="179">
        <v>0</v>
      </c>
      <c r="K46" s="179">
        <v>0</v>
      </c>
      <c r="L46" s="179">
        <v>0</v>
      </c>
      <c r="M46" s="179">
        <v>16710141.939999999</v>
      </c>
      <c r="N46" s="179">
        <v>0</v>
      </c>
      <c r="O46" s="179">
        <v>16710141.939999999</v>
      </c>
      <c r="P46" s="179">
        <v>16524141.939999999</v>
      </c>
      <c r="Q46" s="179">
        <v>0</v>
      </c>
      <c r="R46" s="179">
        <v>16524141.939999999</v>
      </c>
      <c r="S46" s="179">
        <v>11996879.84</v>
      </c>
      <c r="T46" s="179">
        <v>0</v>
      </c>
      <c r="U46" s="179">
        <v>11996879.84</v>
      </c>
      <c r="V46" s="179">
        <v>9536092.0899999999</v>
      </c>
      <c r="W46" s="179">
        <v>0</v>
      </c>
      <c r="X46" s="179">
        <v>9536092.0899999999</v>
      </c>
      <c r="Y46" s="179">
        <v>9536092.0899999999</v>
      </c>
      <c r="Z46" s="179">
        <v>0</v>
      </c>
      <c r="AA46" s="179">
        <v>9536092.0899999999</v>
      </c>
      <c r="AB46" s="179">
        <v>64303347.900000006</v>
      </c>
      <c r="AC46" s="179">
        <v>0</v>
      </c>
      <c r="AD46" s="179">
        <v>64303347.900000006</v>
      </c>
      <c r="AE46" s="179">
        <v>17132283.880000003</v>
      </c>
      <c r="AF46" s="179">
        <v>0</v>
      </c>
      <c r="AG46" s="179">
        <v>17132283.880000003</v>
      </c>
      <c r="AH46" s="179">
        <v>25529970.5</v>
      </c>
      <c r="AI46" s="179">
        <v>0</v>
      </c>
      <c r="AJ46" s="243" t="s">
        <v>235</v>
      </c>
      <c r="AK46" s="179">
        <v>25529970.5</v>
      </c>
      <c r="AL46" s="179">
        <v>17546464.02</v>
      </c>
      <c r="AM46" s="179">
        <v>0</v>
      </c>
      <c r="AN46" s="179">
        <v>17546464.02</v>
      </c>
      <c r="AO46" s="179">
        <v>-4094629.4999999995</v>
      </c>
    </row>
    <row r="47" spans="2:41" s="54" customFormat="1" ht="171.6">
      <c r="B47" s="72" t="s">
        <v>86</v>
      </c>
      <c r="C47" s="75" t="s">
        <v>82</v>
      </c>
      <c r="D47" s="58"/>
      <c r="E47" s="206" t="s">
        <v>210</v>
      </c>
      <c r="F47" s="74" t="s">
        <v>64</v>
      </c>
      <c r="G47" s="208" t="s">
        <v>133</v>
      </c>
      <c r="H47" s="208">
        <v>2021</v>
      </c>
      <c r="I47" s="208">
        <v>2026</v>
      </c>
      <c r="J47" s="179">
        <v>7792927.7000000002</v>
      </c>
      <c r="K47" s="179">
        <v>0</v>
      </c>
      <c r="L47" s="179">
        <v>7792927.7000000002</v>
      </c>
      <c r="M47" s="179">
        <v>40013329.100000001</v>
      </c>
      <c r="N47" s="179">
        <v>1150000</v>
      </c>
      <c r="O47" s="179">
        <v>41163329.100000001</v>
      </c>
      <c r="P47" s="179">
        <v>21676070.699999999</v>
      </c>
      <c r="Q47" s="179">
        <v>1150000</v>
      </c>
      <c r="R47" s="179">
        <v>22826070.699999999</v>
      </c>
      <c r="S47" s="179">
        <v>15344272.199999999</v>
      </c>
      <c r="T47" s="179">
        <v>1150000</v>
      </c>
      <c r="U47" s="179">
        <v>16494272.199999999</v>
      </c>
      <c r="V47" s="179">
        <v>15344272.199999999</v>
      </c>
      <c r="W47" s="179">
        <v>1150000</v>
      </c>
      <c r="X47" s="179">
        <v>16494272.199999999</v>
      </c>
      <c r="Y47" s="179">
        <v>15344272.199999999</v>
      </c>
      <c r="Z47" s="179">
        <v>1150000</v>
      </c>
      <c r="AA47" s="179">
        <v>16494272.199999999</v>
      </c>
      <c r="AB47" s="179">
        <v>115515144.09999999</v>
      </c>
      <c r="AC47" s="179">
        <v>5750000</v>
      </c>
      <c r="AD47" s="179">
        <v>121265144.09999999</v>
      </c>
      <c r="AE47" s="179">
        <v>15798729.300000001</v>
      </c>
      <c r="AF47" s="179">
        <v>0</v>
      </c>
      <c r="AG47" s="179">
        <v>15798729.300000001</v>
      </c>
      <c r="AH47" s="179">
        <v>81853988.200000003</v>
      </c>
      <c r="AI47" s="179">
        <v>0</v>
      </c>
      <c r="AJ47" s="243" t="s">
        <v>227</v>
      </c>
      <c r="AK47" s="179">
        <v>81853988.200000003</v>
      </c>
      <c r="AL47" s="179">
        <v>13011816.600000001</v>
      </c>
      <c r="AM47" s="179">
        <v>0</v>
      </c>
      <c r="AN47" s="179">
        <v>13011816.600000001</v>
      </c>
      <c r="AO47" s="179">
        <v>-10600610</v>
      </c>
    </row>
    <row r="48" spans="2:41" s="54" customFormat="1" ht="66">
      <c r="B48" s="72" t="s">
        <v>88</v>
      </c>
      <c r="C48" s="73" t="s">
        <v>87</v>
      </c>
      <c r="D48" s="58"/>
      <c r="E48" s="59" t="s">
        <v>211</v>
      </c>
      <c r="F48" s="208" t="s">
        <v>64</v>
      </c>
      <c r="G48" s="208" t="s">
        <v>74</v>
      </c>
      <c r="H48" s="208">
        <v>2022</v>
      </c>
      <c r="I48" s="208">
        <v>2023</v>
      </c>
      <c r="J48" s="179">
        <v>5600000</v>
      </c>
      <c r="K48" s="179">
        <v>0</v>
      </c>
      <c r="L48" s="179">
        <v>5600000</v>
      </c>
      <c r="M48" s="179">
        <v>0</v>
      </c>
      <c r="N48" s="179">
        <v>0</v>
      </c>
      <c r="O48" s="179">
        <v>0</v>
      </c>
      <c r="P48" s="179">
        <v>0</v>
      </c>
      <c r="Q48" s="179">
        <v>0</v>
      </c>
      <c r="R48" s="179">
        <v>0</v>
      </c>
      <c r="S48" s="179">
        <v>0</v>
      </c>
      <c r="T48" s="179">
        <v>0</v>
      </c>
      <c r="U48" s="179">
        <v>0</v>
      </c>
      <c r="V48" s="179">
        <v>0</v>
      </c>
      <c r="W48" s="179">
        <v>0</v>
      </c>
      <c r="X48" s="179">
        <v>0</v>
      </c>
      <c r="Y48" s="179">
        <v>0</v>
      </c>
      <c r="Z48" s="179">
        <v>0</v>
      </c>
      <c r="AA48" s="179">
        <v>0</v>
      </c>
      <c r="AB48" s="179">
        <v>5600000</v>
      </c>
      <c r="AC48" s="179">
        <v>0</v>
      </c>
      <c r="AD48" s="179">
        <v>5600000</v>
      </c>
      <c r="AE48" s="179">
        <v>0</v>
      </c>
      <c r="AF48" s="179">
        <v>0</v>
      </c>
      <c r="AG48" s="179">
        <v>0</v>
      </c>
      <c r="AH48" s="179">
        <v>5600000</v>
      </c>
      <c r="AI48" s="179">
        <v>0</v>
      </c>
      <c r="AJ48" s="243" t="s">
        <v>228</v>
      </c>
      <c r="AK48" s="179">
        <v>5600000</v>
      </c>
      <c r="AL48" s="179">
        <v>0</v>
      </c>
      <c r="AM48" s="179">
        <v>0</v>
      </c>
      <c r="AN48" s="179">
        <v>0</v>
      </c>
      <c r="AO48" s="179">
        <v>0</v>
      </c>
    </row>
    <row r="49" spans="2:41" s="54" customFormat="1" ht="66">
      <c r="B49" s="72" t="s">
        <v>90</v>
      </c>
      <c r="C49" s="73" t="s">
        <v>89</v>
      </c>
      <c r="D49" s="58"/>
      <c r="E49" s="59" t="s">
        <v>212</v>
      </c>
      <c r="F49" s="208" t="s">
        <v>64</v>
      </c>
      <c r="G49" s="208" t="s">
        <v>74</v>
      </c>
      <c r="H49" s="208">
        <v>2022</v>
      </c>
      <c r="I49" s="208">
        <v>2023</v>
      </c>
      <c r="J49" s="179">
        <v>0</v>
      </c>
      <c r="K49" s="179">
        <v>0</v>
      </c>
      <c r="L49" s="179">
        <v>0</v>
      </c>
      <c r="M49" s="179">
        <v>644470.5</v>
      </c>
      <c r="N49" s="179">
        <v>0</v>
      </c>
      <c r="O49" s="179">
        <v>644470.5</v>
      </c>
      <c r="P49" s="179">
        <v>1999441</v>
      </c>
      <c r="Q49" s="179">
        <v>0</v>
      </c>
      <c r="R49" s="179">
        <v>1999441</v>
      </c>
      <c r="S49" s="179">
        <v>1054970.5</v>
      </c>
      <c r="T49" s="179">
        <v>0</v>
      </c>
      <c r="U49" s="179">
        <v>1054970.5</v>
      </c>
      <c r="V49" s="179">
        <v>1054970.5</v>
      </c>
      <c r="W49" s="179">
        <v>0</v>
      </c>
      <c r="X49" s="179">
        <v>1054970.5</v>
      </c>
      <c r="Y49" s="179">
        <v>0</v>
      </c>
      <c r="Z49" s="179">
        <v>0</v>
      </c>
      <c r="AA49" s="179">
        <v>0</v>
      </c>
      <c r="AB49" s="179">
        <v>4753852.5</v>
      </c>
      <c r="AC49" s="179">
        <v>0</v>
      </c>
      <c r="AD49" s="179">
        <v>4753852.5</v>
      </c>
      <c r="AE49" s="179">
        <v>1127912</v>
      </c>
      <c r="AF49" s="179">
        <v>0</v>
      </c>
      <c r="AG49" s="179">
        <v>1127912</v>
      </c>
      <c r="AH49" s="179">
        <v>1212000</v>
      </c>
      <c r="AI49" s="179">
        <v>0</v>
      </c>
      <c r="AJ49" s="243" t="s">
        <v>229</v>
      </c>
      <c r="AK49" s="179">
        <v>1212000</v>
      </c>
      <c r="AL49" s="179">
        <v>1501942</v>
      </c>
      <c r="AM49" s="179">
        <v>0</v>
      </c>
      <c r="AN49" s="179">
        <v>1501942</v>
      </c>
      <c r="AO49" s="179">
        <v>-911998.5</v>
      </c>
    </row>
    <row r="50" spans="2:41">
      <c r="B50" s="212"/>
      <c r="C50" s="70" t="s">
        <v>95</v>
      </c>
      <c r="D50" s="70"/>
      <c r="E50" s="70"/>
      <c r="F50" s="213"/>
      <c r="G50" s="213"/>
      <c r="H50" s="213"/>
      <c r="I50" s="213"/>
      <c r="J50" s="214">
        <f>SUM(J45:J49)</f>
        <v>13392927.699999999</v>
      </c>
      <c r="K50" s="214">
        <f t="shared" ref="K50:AO50" si="14">SUM(K45:K49)</f>
        <v>0</v>
      </c>
      <c r="L50" s="214">
        <f t="shared" si="14"/>
        <v>13392927.699999999</v>
      </c>
      <c r="M50" s="214">
        <f t="shared" si="14"/>
        <v>70038692.24000001</v>
      </c>
      <c r="N50" s="214">
        <f t="shared" si="14"/>
        <v>1150000</v>
      </c>
      <c r="O50" s="214">
        <f t="shared" si="14"/>
        <v>71188692.24000001</v>
      </c>
      <c r="P50" s="214">
        <f t="shared" si="14"/>
        <v>54211204.340000004</v>
      </c>
      <c r="Q50" s="214">
        <f t="shared" si="14"/>
        <v>1150000</v>
      </c>
      <c r="R50" s="214">
        <f t="shared" si="14"/>
        <v>55361204.340000004</v>
      </c>
      <c r="S50" s="214">
        <f t="shared" si="14"/>
        <v>36511510.739999995</v>
      </c>
      <c r="T50" s="214">
        <f t="shared" si="14"/>
        <v>1150000</v>
      </c>
      <c r="U50" s="214">
        <f t="shared" si="14"/>
        <v>37661510.739999995</v>
      </c>
      <c r="V50" s="214">
        <f t="shared" si="14"/>
        <v>34050722.989999995</v>
      </c>
      <c r="W50" s="214">
        <f t="shared" si="14"/>
        <v>1150000</v>
      </c>
      <c r="X50" s="214">
        <f t="shared" si="14"/>
        <v>35200722.989999995</v>
      </c>
      <c r="Y50" s="214">
        <f t="shared" si="14"/>
        <v>32995752.489999998</v>
      </c>
      <c r="Z50" s="214">
        <f t="shared" si="14"/>
        <v>1150000</v>
      </c>
      <c r="AA50" s="214">
        <f t="shared" si="14"/>
        <v>34145752.489999995</v>
      </c>
      <c r="AB50" s="214">
        <f t="shared" si="14"/>
        <v>241200810.5</v>
      </c>
      <c r="AC50" s="214">
        <f t="shared" si="14"/>
        <v>5750000</v>
      </c>
      <c r="AD50" s="214">
        <f t="shared" si="14"/>
        <v>246950810.5</v>
      </c>
      <c r="AE50" s="214">
        <f t="shared" si="14"/>
        <v>53633226.579999998</v>
      </c>
      <c r="AF50" s="214">
        <f t="shared" si="14"/>
        <v>0</v>
      </c>
      <c r="AG50" s="214">
        <f t="shared" si="14"/>
        <v>53633226.579999998</v>
      </c>
      <c r="AH50" s="214">
        <f t="shared" si="14"/>
        <v>114195958.7</v>
      </c>
      <c r="AI50" s="214">
        <f t="shared" si="14"/>
        <v>0</v>
      </c>
      <c r="AJ50" s="214">
        <f t="shared" si="14"/>
        <v>0</v>
      </c>
      <c r="AK50" s="214">
        <f t="shared" si="14"/>
        <v>114195958.7</v>
      </c>
      <c r="AL50" s="214">
        <f t="shared" si="14"/>
        <v>47286387.219999999</v>
      </c>
      <c r="AM50" s="214">
        <f t="shared" si="14"/>
        <v>0</v>
      </c>
      <c r="AN50" s="214">
        <f t="shared" si="14"/>
        <v>47286387.219999999</v>
      </c>
      <c r="AO50" s="214">
        <f t="shared" si="14"/>
        <v>-31835238</v>
      </c>
    </row>
    <row r="51" spans="2:41" s="54" customFormat="1" ht="26.4">
      <c r="B51" s="72" t="s">
        <v>110</v>
      </c>
      <c r="C51" s="73" t="s">
        <v>144</v>
      </c>
      <c r="D51" s="58"/>
      <c r="E51" s="59"/>
      <c r="F51" s="202"/>
      <c r="G51" s="202"/>
      <c r="H51" s="202"/>
      <c r="I51" s="202"/>
      <c r="J51" s="203"/>
      <c r="K51" s="203"/>
      <c r="L51" s="172"/>
      <c r="M51" s="203"/>
      <c r="N51" s="203"/>
      <c r="O51" s="172"/>
      <c r="P51" s="203"/>
      <c r="Q51" s="203"/>
      <c r="R51" s="172"/>
      <c r="S51" s="203"/>
      <c r="T51" s="203"/>
      <c r="U51" s="172"/>
      <c r="V51" s="203"/>
      <c r="W51" s="203"/>
      <c r="X51" s="172"/>
      <c r="Y51" s="203"/>
      <c r="Z51" s="203"/>
      <c r="AA51" s="172"/>
      <c r="AB51" s="203"/>
      <c r="AC51" s="203"/>
      <c r="AD51" s="203"/>
      <c r="AE51" s="203"/>
      <c r="AF51" s="203"/>
      <c r="AG51" s="203"/>
      <c r="AH51" s="203"/>
      <c r="AI51" s="203"/>
      <c r="AJ51" s="203"/>
      <c r="AK51" s="204"/>
      <c r="AL51" s="204"/>
      <c r="AM51" s="204"/>
      <c r="AN51" s="204"/>
      <c r="AO51" s="198"/>
    </row>
    <row r="52" spans="2:41" s="54" customFormat="1" ht="13.8">
      <c r="B52" s="182"/>
      <c r="C52" s="200" t="s">
        <v>38</v>
      </c>
      <c r="D52" s="58"/>
      <c r="E52" s="59"/>
      <c r="F52" s="202"/>
      <c r="G52" s="202"/>
      <c r="H52" s="202"/>
      <c r="I52" s="202"/>
      <c r="J52" s="203"/>
      <c r="K52" s="203"/>
      <c r="L52" s="172"/>
      <c r="M52" s="203"/>
      <c r="N52" s="203"/>
      <c r="O52" s="172"/>
      <c r="P52" s="203"/>
      <c r="Q52" s="203"/>
      <c r="R52" s="172"/>
      <c r="S52" s="203"/>
      <c r="T52" s="203"/>
      <c r="U52" s="172"/>
      <c r="V52" s="203"/>
      <c r="W52" s="203"/>
      <c r="X52" s="172"/>
      <c r="Y52" s="203"/>
      <c r="Z52" s="203"/>
      <c r="AA52" s="172"/>
      <c r="AB52" s="203"/>
      <c r="AC52" s="203"/>
      <c r="AD52" s="203"/>
      <c r="AE52" s="203"/>
      <c r="AF52" s="203"/>
      <c r="AG52" s="203"/>
      <c r="AH52" s="203"/>
      <c r="AI52" s="203"/>
      <c r="AJ52" s="203"/>
      <c r="AK52" s="204"/>
      <c r="AL52" s="204"/>
      <c r="AM52" s="204"/>
      <c r="AN52" s="204"/>
      <c r="AO52" s="224"/>
    </row>
    <row r="53" spans="2:41" s="54" customFormat="1" ht="132">
      <c r="B53" s="76" t="s">
        <v>91</v>
      </c>
      <c r="C53" s="73" t="s">
        <v>160</v>
      </c>
      <c r="D53" s="58"/>
      <c r="E53" s="202" t="s">
        <v>214</v>
      </c>
      <c r="F53" s="208" t="s">
        <v>135</v>
      </c>
      <c r="G53" s="208" t="s">
        <v>161</v>
      </c>
      <c r="H53" s="208">
        <v>2021</v>
      </c>
      <c r="I53" s="208">
        <v>2026</v>
      </c>
      <c r="J53" s="179">
        <v>100035800.02000001</v>
      </c>
      <c r="K53" s="179">
        <v>0</v>
      </c>
      <c r="L53" s="179">
        <v>100035800.02000001</v>
      </c>
      <c r="M53" s="179">
        <v>158057540.56999999</v>
      </c>
      <c r="N53" s="179">
        <v>0</v>
      </c>
      <c r="O53" s="179">
        <v>158057540.56999999</v>
      </c>
      <c r="P53" s="179">
        <v>97703564.592857152</v>
      </c>
      <c r="Q53" s="179">
        <v>0</v>
      </c>
      <c r="R53" s="179">
        <v>97703564.592857152</v>
      </c>
      <c r="S53" s="179">
        <v>93680454.25</v>
      </c>
      <c r="T53" s="179">
        <v>0</v>
      </c>
      <c r="U53" s="179">
        <v>93680454.25</v>
      </c>
      <c r="V53" s="179">
        <v>97381603.75</v>
      </c>
      <c r="W53" s="179">
        <v>0</v>
      </c>
      <c r="X53" s="179">
        <v>97381603.75</v>
      </c>
      <c r="Y53" s="179">
        <v>101465704.75</v>
      </c>
      <c r="Z53" s="179">
        <v>0</v>
      </c>
      <c r="AA53" s="179">
        <v>101465704.75</v>
      </c>
      <c r="AB53" s="179">
        <v>648324667.93285716</v>
      </c>
      <c r="AC53" s="179">
        <v>0</v>
      </c>
      <c r="AD53" s="179">
        <v>648324667.93285716</v>
      </c>
      <c r="AE53" s="179">
        <v>189614052.91285715</v>
      </c>
      <c r="AF53" s="179">
        <v>0</v>
      </c>
      <c r="AG53" s="179">
        <v>189614052.91285715</v>
      </c>
      <c r="AH53" s="179">
        <v>87845800</v>
      </c>
      <c r="AI53" s="179">
        <v>0</v>
      </c>
      <c r="AJ53" s="243" t="s">
        <v>224</v>
      </c>
      <c r="AK53" s="179">
        <v>87845800</v>
      </c>
      <c r="AL53" s="179">
        <v>282406962.75</v>
      </c>
      <c r="AM53" s="179">
        <v>0</v>
      </c>
      <c r="AN53" s="179">
        <v>282406962.75</v>
      </c>
      <c r="AO53" s="179">
        <v>-88457852.269999996</v>
      </c>
    </row>
    <row r="54" spans="2:41" s="54" customFormat="1" ht="118.8">
      <c r="B54" s="76" t="s">
        <v>93</v>
      </c>
      <c r="C54" s="78" t="s">
        <v>92</v>
      </c>
      <c r="D54" s="58"/>
      <c r="E54" s="202" t="s">
        <v>215</v>
      </c>
      <c r="F54" s="208" t="s">
        <v>39</v>
      </c>
      <c r="G54" s="208" t="s">
        <v>74</v>
      </c>
      <c r="H54" s="208">
        <v>2021</v>
      </c>
      <c r="I54" s="208">
        <v>2026</v>
      </c>
      <c r="J54" s="179">
        <v>1175858.7</v>
      </c>
      <c r="K54" s="179">
        <v>0</v>
      </c>
      <c r="L54" s="179">
        <v>1175858.7</v>
      </c>
      <c r="M54" s="179">
        <v>5276329.2</v>
      </c>
      <c r="N54" s="179">
        <v>0</v>
      </c>
      <c r="O54" s="179">
        <v>5276329.2</v>
      </c>
      <c r="P54" s="179">
        <v>2623458.7000000002</v>
      </c>
      <c r="Q54" s="179">
        <v>0</v>
      </c>
      <c r="R54" s="179">
        <v>2623458.7000000002</v>
      </c>
      <c r="S54" s="179">
        <v>3661388.2</v>
      </c>
      <c r="T54" s="179">
        <v>0</v>
      </c>
      <c r="U54" s="179">
        <v>3661388.2</v>
      </c>
      <c r="V54" s="179">
        <v>3661388.2</v>
      </c>
      <c r="W54" s="179">
        <v>0</v>
      </c>
      <c r="X54" s="179">
        <v>3661388.2</v>
      </c>
      <c r="Y54" s="179">
        <v>3661388.2</v>
      </c>
      <c r="Z54" s="179">
        <v>0</v>
      </c>
      <c r="AA54" s="179">
        <v>3661388.2</v>
      </c>
      <c r="AB54" s="179">
        <v>20059811.199999999</v>
      </c>
      <c r="AC54" s="179">
        <v>0</v>
      </c>
      <c r="AD54" s="179">
        <v>20059811.199999999</v>
      </c>
      <c r="AE54" s="179">
        <v>980046.60000000009</v>
      </c>
      <c r="AF54" s="179">
        <v>0</v>
      </c>
      <c r="AG54" s="179">
        <v>980046.60000000009</v>
      </c>
      <c r="AH54" s="179">
        <v>8480000</v>
      </c>
      <c r="AI54" s="179">
        <v>0</v>
      </c>
      <c r="AJ54" s="243" t="s">
        <v>225</v>
      </c>
      <c r="AK54" s="179">
        <v>8480000</v>
      </c>
      <c r="AL54" s="179">
        <v>226164.59999999998</v>
      </c>
      <c r="AM54" s="179">
        <v>0</v>
      </c>
      <c r="AN54" s="179">
        <v>226164.59999999998</v>
      </c>
      <c r="AO54" s="179">
        <v>-10373599.999999998</v>
      </c>
    </row>
    <row r="55" spans="2:41">
      <c r="B55" s="212"/>
      <c r="C55" s="70" t="s">
        <v>111</v>
      </c>
      <c r="D55" s="70"/>
      <c r="E55" s="70"/>
      <c r="F55" s="213"/>
      <c r="G55" s="213"/>
      <c r="H55" s="213"/>
      <c r="I55" s="213"/>
      <c r="J55" s="214">
        <f t="shared" ref="J55:AO55" si="15">SUM(J53:J54)</f>
        <v>101211658.72000001</v>
      </c>
      <c r="K55" s="214">
        <f t="shared" si="15"/>
        <v>0</v>
      </c>
      <c r="L55" s="214">
        <f t="shared" si="15"/>
        <v>101211658.72000001</v>
      </c>
      <c r="M55" s="214">
        <f t="shared" si="15"/>
        <v>163333869.76999998</v>
      </c>
      <c r="N55" s="214">
        <f t="shared" si="15"/>
        <v>0</v>
      </c>
      <c r="O55" s="214">
        <f t="shared" si="15"/>
        <v>163333869.76999998</v>
      </c>
      <c r="P55" s="214">
        <f t="shared" si="15"/>
        <v>100327023.29285716</v>
      </c>
      <c r="Q55" s="214">
        <f t="shared" si="15"/>
        <v>0</v>
      </c>
      <c r="R55" s="214">
        <f t="shared" si="15"/>
        <v>100327023.29285716</v>
      </c>
      <c r="S55" s="214">
        <f t="shared" si="15"/>
        <v>97341842.450000003</v>
      </c>
      <c r="T55" s="214">
        <f t="shared" si="15"/>
        <v>0</v>
      </c>
      <c r="U55" s="214">
        <f t="shared" si="15"/>
        <v>97341842.450000003</v>
      </c>
      <c r="V55" s="214">
        <f t="shared" si="15"/>
        <v>101042991.95</v>
      </c>
      <c r="W55" s="214">
        <f t="shared" si="15"/>
        <v>0</v>
      </c>
      <c r="X55" s="214">
        <f t="shared" si="15"/>
        <v>101042991.95</v>
      </c>
      <c r="Y55" s="214">
        <f t="shared" si="15"/>
        <v>105127092.95</v>
      </c>
      <c r="Z55" s="214">
        <f t="shared" si="15"/>
        <v>0</v>
      </c>
      <c r="AA55" s="214">
        <f t="shared" si="15"/>
        <v>105127092.95</v>
      </c>
      <c r="AB55" s="214">
        <f t="shared" si="15"/>
        <v>668384479.1328572</v>
      </c>
      <c r="AC55" s="214">
        <f t="shared" si="15"/>
        <v>0</v>
      </c>
      <c r="AD55" s="214">
        <f t="shared" si="15"/>
        <v>668384479.1328572</v>
      </c>
      <c r="AE55" s="214">
        <f t="shared" si="15"/>
        <v>190594099.51285714</v>
      </c>
      <c r="AF55" s="214">
        <f t="shared" si="15"/>
        <v>0</v>
      </c>
      <c r="AG55" s="214">
        <f t="shared" si="15"/>
        <v>190594099.51285714</v>
      </c>
      <c r="AH55" s="214">
        <f t="shared" si="15"/>
        <v>96325800</v>
      </c>
      <c r="AI55" s="214">
        <f t="shared" si="15"/>
        <v>0</v>
      </c>
      <c r="AJ55" s="214">
        <f t="shared" si="15"/>
        <v>0</v>
      </c>
      <c r="AK55" s="215">
        <f t="shared" si="15"/>
        <v>96325800</v>
      </c>
      <c r="AL55" s="215">
        <f t="shared" si="15"/>
        <v>282633127.35000002</v>
      </c>
      <c r="AM55" s="215">
        <f t="shared" si="15"/>
        <v>0</v>
      </c>
      <c r="AN55" s="215">
        <f t="shared" si="15"/>
        <v>282633127.35000002</v>
      </c>
      <c r="AO55" s="214">
        <f t="shared" si="15"/>
        <v>-98831452.269999996</v>
      </c>
    </row>
    <row r="56" spans="2:41" s="54" customFormat="1" ht="26.4">
      <c r="B56" s="76" t="s">
        <v>96</v>
      </c>
      <c r="C56" s="78" t="s">
        <v>137</v>
      </c>
      <c r="D56" s="58"/>
      <c r="E56" s="202"/>
      <c r="F56" s="202"/>
      <c r="G56" s="202"/>
      <c r="H56" s="202"/>
      <c r="I56" s="68"/>
      <c r="J56" s="172"/>
      <c r="K56" s="172"/>
      <c r="L56" s="172"/>
      <c r="M56" s="172"/>
      <c r="N56" s="172"/>
      <c r="O56" s="172"/>
      <c r="P56" s="172"/>
      <c r="Q56" s="172"/>
      <c r="R56" s="172"/>
      <c r="S56" s="172"/>
      <c r="T56" s="172"/>
      <c r="U56" s="172"/>
      <c r="V56" s="172"/>
      <c r="W56" s="172"/>
      <c r="X56" s="172"/>
      <c r="Y56" s="172"/>
      <c r="Z56" s="172"/>
      <c r="AA56" s="172"/>
      <c r="AB56" s="203"/>
      <c r="AC56" s="203"/>
      <c r="AD56" s="203"/>
      <c r="AE56" s="172"/>
      <c r="AF56" s="172"/>
      <c r="AG56" s="203"/>
      <c r="AH56" s="172"/>
      <c r="AI56" s="172"/>
      <c r="AJ56" s="172"/>
      <c r="AK56" s="204">
        <f t="shared" ref="AK56" si="16">SUM(AH56:AI56)</f>
        <v>0</v>
      </c>
      <c r="AL56" s="173"/>
      <c r="AM56" s="173"/>
      <c r="AN56" s="204">
        <f t="shared" ref="AN56" si="17">SUM(AL56:AM56)</f>
        <v>0</v>
      </c>
      <c r="AO56" s="198">
        <f t="shared" ref="AO56" si="18">SUM(AN56+AK56+AG56)-AD56</f>
        <v>0</v>
      </c>
    </row>
    <row r="57" spans="2:41" s="54" customFormat="1" ht="13.8">
      <c r="B57" s="77"/>
      <c r="C57" s="200" t="s">
        <v>38</v>
      </c>
      <c r="D57" s="58"/>
      <c r="E57" s="202"/>
      <c r="F57" s="202"/>
      <c r="G57" s="202"/>
      <c r="H57" s="202"/>
      <c r="I57" s="68"/>
      <c r="J57" s="172"/>
      <c r="K57" s="172"/>
      <c r="L57" s="172"/>
      <c r="M57" s="172"/>
      <c r="N57" s="172"/>
      <c r="O57" s="172"/>
      <c r="P57" s="172"/>
      <c r="Q57" s="172"/>
      <c r="R57" s="172"/>
      <c r="S57" s="172"/>
      <c r="T57" s="172"/>
      <c r="U57" s="172"/>
      <c r="V57" s="172"/>
      <c r="W57" s="172"/>
      <c r="X57" s="172"/>
      <c r="Y57" s="172"/>
      <c r="Z57" s="172"/>
      <c r="AA57" s="172"/>
      <c r="AB57" s="203"/>
      <c r="AC57" s="203"/>
      <c r="AD57" s="203"/>
      <c r="AE57" s="172"/>
      <c r="AF57" s="172"/>
      <c r="AG57" s="203"/>
      <c r="AH57" s="172"/>
      <c r="AI57" s="172"/>
      <c r="AJ57" s="172"/>
      <c r="AK57" s="204"/>
      <c r="AL57" s="173"/>
      <c r="AM57" s="173"/>
      <c r="AN57" s="204"/>
      <c r="AO57" s="224"/>
    </row>
    <row r="58" spans="2:41" s="54" customFormat="1" ht="184.8">
      <c r="B58" s="76" t="s">
        <v>97</v>
      </c>
      <c r="C58" s="66" t="s">
        <v>162</v>
      </c>
      <c r="D58" s="58"/>
      <c r="E58" s="242" t="s">
        <v>218</v>
      </c>
      <c r="F58" s="208" t="s">
        <v>39</v>
      </c>
      <c r="G58" s="208" t="s">
        <v>145</v>
      </c>
      <c r="H58" s="208">
        <v>2021</v>
      </c>
      <c r="I58" s="71">
        <v>2026</v>
      </c>
      <c r="J58" s="180">
        <v>26203222.149999999</v>
      </c>
      <c r="K58" s="180">
        <v>0</v>
      </c>
      <c r="L58" s="180">
        <v>26203222.149999999</v>
      </c>
      <c r="M58" s="180">
        <v>53619115.900000006</v>
      </c>
      <c r="N58" s="180">
        <v>0</v>
      </c>
      <c r="O58" s="180">
        <v>53619115.900000006</v>
      </c>
      <c r="P58" s="180">
        <v>46359134.350000009</v>
      </c>
      <c r="Q58" s="180">
        <v>0</v>
      </c>
      <c r="R58" s="180">
        <v>46359134.350000009</v>
      </c>
      <c r="S58" s="180">
        <v>31936005.750000004</v>
      </c>
      <c r="T58" s="180">
        <v>0</v>
      </c>
      <c r="U58" s="180">
        <v>31936005.750000004</v>
      </c>
      <c r="V58" s="180">
        <v>31556005.750000004</v>
      </c>
      <c r="W58" s="180">
        <v>0</v>
      </c>
      <c r="X58" s="180">
        <v>31556005.750000004</v>
      </c>
      <c r="Y58" s="180">
        <v>31556005.750000004</v>
      </c>
      <c r="Z58" s="180">
        <v>0</v>
      </c>
      <c r="AA58" s="180">
        <v>31556005.750000004</v>
      </c>
      <c r="AB58" s="180">
        <v>221229489.65000001</v>
      </c>
      <c r="AC58" s="180">
        <v>0</v>
      </c>
      <c r="AD58" s="180">
        <v>221229489.65000001</v>
      </c>
      <c r="AE58" s="180">
        <v>71135301.900000006</v>
      </c>
      <c r="AF58" s="180">
        <v>0</v>
      </c>
      <c r="AG58" s="180">
        <v>71135301.900000006</v>
      </c>
      <c r="AH58" s="180">
        <v>33030851.75</v>
      </c>
      <c r="AI58" s="180">
        <v>0</v>
      </c>
      <c r="AJ58" s="243" t="s">
        <v>230</v>
      </c>
      <c r="AK58" s="180">
        <v>33030851.75</v>
      </c>
      <c r="AL58" s="180">
        <v>64916417.249999993</v>
      </c>
      <c r="AM58" s="180">
        <v>0</v>
      </c>
      <c r="AN58" s="180">
        <v>64916417.249999993</v>
      </c>
      <c r="AO58" s="180">
        <v>-52146918.75</v>
      </c>
    </row>
    <row r="59" spans="2:41">
      <c r="B59" s="212"/>
      <c r="C59" s="70" t="s">
        <v>112</v>
      </c>
      <c r="D59" s="70"/>
      <c r="E59" s="70"/>
      <c r="F59" s="213"/>
      <c r="G59" s="213"/>
      <c r="H59" s="213"/>
      <c r="I59" s="213"/>
      <c r="J59" s="214">
        <f t="shared" ref="J59:AO59" si="19">SUM(J58:J58)</f>
        <v>26203222.149999999</v>
      </c>
      <c r="K59" s="214">
        <f t="shared" si="19"/>
        <v>0</v>
      </c>
      <c r="L59" s="214">
        <f t="shared" si="19"/>
        <v>26203222.149999999</v>
      </c>
      <c r="M59" s="214">
        <f t="shared" si="19"/>
        <v>53619115.900000006</v>
      </c>
      <c r="N59" s="214">
        <f t="shared" si="19"/>
        <v>0</v>
      </c>
      <c r="O59" s="214">
        <f t="shared" si="19"/>
        <v>53619115.900000006</v>
      </c>
      <c r="P59" s="214">
        <f t="shared" si="19"/>
        <v>46359134.350000009</v>
      </c>
      <c r="Q59" s="214">
        <f t="shared" si="19"/>
        <v>0</v>
      </c>
      <c r="R59" s="214">
        <f t="shared" si="19"/>
        <v>46359134.350000009</v>
      </c>
      <c r="S59" s="214">
        <f t="shared" si="19"/>
        <v>31936005.750000004</v>
      </c>
      <c r="T59" s="214">
        <f t="shared" si="19"/>
        <v>0</v>
      </c>
      <c r="U59" s="214">
        <f t="shared" si="19"/>
        <v>31936005.750000004</v>
      </c>
      <c r="V59" s="214">
        <f t="shared" si="19"/>
        <v>31556005.750000004</v>
      </c>
      <c r="W59" s="214">
        <f t="shared" si="19"/>
        <v>0</v>
      </c>
      <c r="X59" s="214">
        <f t="shared" si="19"/>
        <v>31556005.750000004</v>
      </c>
      <c r="Y59" s="214">
        <f t="shared" si="19"/>
        <v>31556005.750000004</v>
      </c>
      <c r="Z59" s="214">
        <f t="shared" si="19"/>
        <v>0</v>
      </c>
      <c r="AA59" s="214">
        <f t="shared" si="19"/>
        <v>31556005.750000004</v>
      </c>
      <c r="AB59" s="214">
        <f t="shared" si="19"/>
        <v>221229489.65000001</v>
      </c>
      <c r="AC59" s="214">
        <f t="shared" si="19"/>
        <v>0</v>
      </c>
      <c r="AD59" s="214">
        <f t="shared" si="19"/>
        <v>221229489.65000001</v>
      </c>
      <c r="AE59" s="214">
        <f t="shared" si="19"/>
        <v>71135301.900000006</v>
      </c>
      <c r="AF59" s="214">
        <f t="shared" si="19"/>
        <v>0</v>
      </c>
      <c r="AG59" s="214">
        <f t="shared" si="19"/>
        <v>71135301.900000006</v>
      </c>
      <c r="AH59" s="214">
        <f t="shared" si="19"/>
        <v>33030851.75</v>
      </c>
      <c r="AI59" s="214">
        <f t="shared" si="19"/>
        <v>0</v>
      </c>
      <c r="AJ59" s="214">
        <f t="shared" si="19"/>
        <v>0</v>
      </c>
      <c r="AK59" s="215">
        <f t="shared" si="19"/>
        <v>33030851.75</v>
      </c>
      <c r="AL59" s="215">
        <f t="shared" si="19"/>
        <v>64916417.249999993</v>
      </c>
      <c r="AM59" s="215">
        <f t="shared" si="19"/>
        <v>0</v>
      </c>
      <c r="AN59" s="215">
        <f t="shared" si="19"/>
        <v>64916417.249999993</v>
      </c>
      <c r="AO59" s="214">
        <f t="shared" si="19"/>
        <v>-52146918.75</v>
      </c>
    </row>
    <row r="60" spans="2:41">
      <c r="B60" s="76" t="s">
        <v>98</v>
      </c>
      <c r="C60" s="78" t="s">
        <v>99</v>
      </c>
      <c r="D60" s="58"/>
      <c r="E60" s="202"/>
      <c r="F60" s="202"/>
      <c r="G60" s="202"/>
      <c r="H60" s="202"/>
      <c r="I60" s="202"/>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4"/>
      <c r="AL60" s="204"/>
      <c r="AM60" s="204"/>
      <c r="AN60" s="204"/>
      <c r="AO60" s="198"/>
    </row>
    <row r="61" spans="2:41" ht="13.8">
      <c r="B61" s="76"/>
      <c r="C61" s="200" t="s">
        <v>38</v>
      </c>
      <c r="D61" s="58"/>
      <c r="E61" s="202"/>
      <c r="F61" s="202"/>
      <c r="G61" s="202"/>
      <c r="H61" s="202"/>
      <c r="I61" s="202"/>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c r="AK61" s="204"/>
      <c r="AL61" s="204"/>
      <c r="AM61" s="204"/>
      <c r="AN61" s="204"/>
      <c r="AO61" s="198"/>
    </row>
    <row r="62" spans="2:41" ht="79.2">
      <c r="B62" s="76" t="s">
        <v>100</v>
      </c>
      <c r="C62" s="78" t="s">
        <v>126</v>
      </c>
      <c r="D62" s="58"/>
      <c r="E62" s="242" t="s">
        <v>236</v>
      </c>
      <c r="F62" s="202"/>
      <c r="G62" s="202"/>
      <c r="H62" s="202"/>
      <c r="I62" s="202"/>
      <c r="J62" s="179">
        <v>7150236.0700000003</v>
      </c>
      <c r="K62" s="179">
        <v>0</v>
      </c>
      <c r="L62" s="179">
        <v>7150236.0700000003</v>
      </c>
      <c r="M62" s="179">
        <v>10538453.32</v>
      </c>
      <c r="N62" s="179">
        <v>0</v>
      </c>
      <c r="O62" s="179">
        <v>10538453.32</v>
      </c>
      <c r="P62" s="179">
        <v>7795495.3499999996</v>
      </c>
      <c r="Q62" s="179">
        <v>0</v>
      </c>
      <c r="R62" s="179">
        <v>7795495.3499999996</v>
      </c>
      <c r="S62" s="179">
        <v>6254430.8999999994</v>
      </c>
      <c r="T62" s="179">
        <v>0</v>
      </c>
      <c r="U62" s="179">
        <v>6254430.8999999994</v>
      </c>
      <c r="V62" s="179">
        <v>5745583.8499999996</v>
      </c>
      <c r="W62" s="179">
        <v>0</v>
      </c>
      <c r="X62" s="179">
        <v>5745583.8499999996</v>
      </c>
      <c r="Y62" s="179">
        <v>5131395.8</v>
      </c>
      <c r="Z62" s="179">
        <v>0</v>
      </c>
      <c r="AA62" s="179">
        <v>5131395.8</v>
      </c>
      <c r="AB62" s="179">
        <v>42615595.289999992</v>
      </c>
      <c r="AC62" s="179">
        <v>0</v>
      </c>
      <c r="AD62" s="179">
        <v>42615595.289999992</v>
      </c>
      <c r="AE62" s="179">
        <v>14569084.740000002</v>
      </c>
      <c r="AF62" s="179">
        <v>0</v>
      </c>
      <c r="AG62" s="179">
        <v>14569084.740000002</v>
      </c>
      <c r="AH62" s="179">
        <v>11256501.379999999</v>
      </c>
      <c r="AI62" s="179">
        <v>0</v>
      </c>
      <c r="AJ62" s="243" t="s">
        <v>231</v>
      </c>
      <c r="AK62" s="179">
        <v>11256501.379999999</v>
      </c>
      <c r="AL62" s="179">
        <v>13669910.550000003</v>
      </c>
      <c r="AM62" s="179">
        <v>0</v>
      </c>
      <c r="AN62" s="179">
        <v>13669910.550000003</v>
      </c>
      <c r="AO62" s="179">
        <v>-3120098.62</v>
      </c>
    </row>
    <row r="63" spans="2:41" s="225" customFormat="1">
      <c r="B63" s="226"/>
      <c r="C63" s="69" t="s">
        <v>116</v>
      </c>
      <c r="D63" s="69"/>
      <c r="E63" s="69"/>
      <c r="F63" s="227"/>
      <c r="G63" s="227"/>
      <c r="H63" s="227"/>
      <c r="I63" s="227"/>
      <c r="J63" s="170">
        <f t="shared" ref="J63:AO63" si="20">SUM(J62:J62)</f>
        <v>7150236.0700000003</v>
      </c>
      <c r="K63" s="170">
        <f t="shared" si="20"/>
        <v>0</v>
      </c>
      <c r="L63" s="170">
        <f t="shared" si="20"/>
        <v>7150236.0700000003</v>
      </c>
      <c r="M63" s="170">
        <f t="shared" si="20"/>
        <v>10538453.32</v>
      </c>
      <c r="N63" s="170">
        <f t="shared" si="20"/>
        <v>0</v>
      </c>
      <c r="O63" s="170">
        <f t="shared" si="20"/>
        <v>10538453.32</v>
      </c>
      <c r="P63" s="170">
        <f t="shared" si="20"/>
        <v>7795495.3499999996</v>
      </c>
      <c r="Q63" s="170">
        <f t="shared" si="20"/>
        <v>0</v>
      </c>
      <c r="R63" s="170">
        <f t="shared" si="20"/>
        <v>7795495.3499999996</v>
      </c>
      <c r="S63" s="170">
        <f t="shared" si="20"/>
        <v>6254430.8999999994</v>
      </c>
      <c r="T63" s="170">
        <f t="shared" si="20"/>
        <v>0</v>
      </c>
      <c r="U63" s="170">
        <f t="shared" si="20"/>
        <v>6254430.8999999994</v>
      </c>
      <c r="V63" s="170">
        <f t="shared" si="20"/>
        <v>5745583.8499999996</v>
      </c>
      <c r="W63" s="170">
        <f t="shared" si="20"/>
        <v>0</v>
      </c>
      <c r="X63" s="170">
        <f t="shared" si="20"/>
        <v>5745583.8499999996</v>
      </c>
      <c r="Y63" s="170">
        <f t="shared" si="20"/>
        <v>5131395.8</v>
      </c>
      <c r="Z63" s="170">
        <f t="shared" si="20"/>
        <v>0</v>
      </c>
      <c r="AA63" s="170">
        <f t="shared" si="20"/>
        <v>5131395.8</v>
      </c>
      <c r="AB63" s="170">
        <f t="shared" si="20"/>
        <v>42615595.289999992</v>
      </c>
      <c r="AC63" s="170">
        <f t="shared" si="20"/>
        <v>0</v>
      </c>
      <c r="AD63" s="170">
        <f t="shared" si="20"/>
        <v>42615595.289999992</v>
      </c>
      <c r="AE63" s="170">
        <f t="shared" si="20"/>
        <v>14569084.740000002</v>
      </c>
      <c r="AF63" s="170">
        <f t="shared" si="20"/>
        <v>0</v>
      </c>
      <c r="AG63" s="170">
        <f t="shared" si="20"/>
        <v>14569084.740000002</v>
      </c>
      <c r="AH63" s="170">
        <f t="shared" si="20"/>
        <v>11256501.379999999</v>
      </c>
      <c r="AI63" s="170">
        <f t="shared" si="20"/>
        <v>0</v>
      </c>
      <c r="AJ63" s="170">
        <f t="shared" si="20"/>
        <v>0</v>
      </c>
      <c r="AK63" s="171">
        <f t="shared" si="20"/>
        <v>11256501.379999999</v>
      </c>
      <c r="AL63" s="171">
        <f t="shared" si="20"/>
        <v>13669910.550000003</v>
      </c>
      <c r="AM63" s="171">
        <f t="shared" si="20"/>
        <v>0</v>
      </c>
      <c r="AN63" s="171">
        <f t="shared" si="20"/>
        <v>13669910.550000003</v>
      </c>
      <c r="AO63" s="170">
        <f t="shared" si="20"/>
        <v>-3120098.62</v>
      </c>
    </row>
    <row r="64" spans="2:41" s="229" customFormat="1">
      <c r="B64" s="226"/>
      <c r="C64" s="250" t="s">
        <v>149</v>
      </c>
      <c r="D64" s="250"/>
      <c r="E64" s="69"/>
      <c r="F64" s="227"/>
      <c r="G64" s="227"/>
      <c r="H64" s="227"/>
      <c r="I64" s="227"/>
      <c r="J64" s="170">
        <f t="shared" ref="J64:AO64" si="21">J63+J59+J55+J50</f>
        <v>147958044.63999999</v>
      </c>
      <c r="K64" s="170">
        <f t="shared" si="21"/>
        <v>0</v>
      </c>
      <c r="L64" s="170">
        <f t="shared" si="21"/>
        <v>147958044.63999999</v>
      </c>
      <c r="M64" s="170">
        <f t="shared" si="21"/>
        <v>297530131.23000002</v>
      </c>
      <c r="N64" s="170">
        <f t="shared" si="21"/>
        <v>1150000</v>
      </c>
      <c r="O64" s="170">
        <f t="shared" si="21"/>
        <v>298680131.23000002</v>
      </c>
      <c r="P64" s="170">
        <f t="shared" si="21"/>
        <v>208692857.33285716</v>
      </c>
      <c r="Q64" s="170">
        <f t="shared" si="21"/>
        <v>1150000</v>
      </c>
      <c r="R64" s="170">
        <f t="shared" si="21"/>
        <v>209842857.33285716</v>
      </c>
      <c r="S64" s="170">
        <f t="shared" si="21"/>
        <v>172043789.84000003</v>
      </c>
      <c r="T64" s="170">
        <f t="shared" si="21"/>
        <v>1150000</v>
      </c>
      <c r="U64" s="170">
        <f t="shared" si="21"/>
        <v>173193789.84000003</v>
      </c>
      <c r="V64" s="170">
        <f t="shared" si="21"/>
        <v>172395304.54000002</v>
      </c>
      <c r="W64" s="170">
        <f t="shared" si="21"/>
        <v>1150000</v>
      </c>
      <c r="X64" s="170">
        <f t="shared" si="21"/>
        <v>173545304.54000002</v>
      </c>
      <c r="Y64" s="170">
        <f t="shared" si="21"/>
        <v>174810246.99000001</v>
      </c>
      <c r="Z64" s="170">
        <f t="shared" si="21"/>
        <v>1150000</v>
      </c>
      <c r="AA64" s="170">
        <f t="shared" si="21"/>
        <v>175960246.99000001</v>
      </c>
      <c r="AB64" s="170">
        <f t="shared" si="21"/>
        <v>1173430374.5728571</v>
      </c>
      <c r="AC64" s="170">
        <f t="shared" si="21"/>
        <v>5750000</v>
      </c>
      <c r="AD64" s="170">
        <f t="shared" si="21"/>
        <v>1179180374.5728571</v>
      </c>
      <c r="AE64" s="170">
        <f t="shared" si="21"/>
        <v>329931712.73285717</v>
      </c>
      <c r="AF64" s="170">
        <f t="shared" si="21"/>
        <v>0</v>
      </c>
      <c r="AG64" s="170">
        <f t="shared" si="21"/>
        <v>329931712.73285717</v>
      </c>
      <c r="AH64" s="170">
        <f t="shared" si="21"/>
        <v>254809111.82999998</v>
      </c>
      <c r="AI64" s="170">
        <f t="shared" si="21"/>
        <v>0</v>
      </c>
      <c r="AJ64" s="170">
        <f t="shared" si="21"/>
        <v>0</v>
      </c>
      <c r="AK64" s="171">
        <f t="shared" si="21"/>
        <v>254809111.82999998</v>
      </c>
      <c r="AL64" s="171">
        <f t="shared" si="21"/>
        <v>408505842.37</v>
      </c>
      <c r="AM64" s="171">
        <f t="shared" si="21"/>
        <v>0</v>
      </c>
      <c r="AN64" s="171">
        <f t="shared" si="21"/>
        <v>408505842.37</v>
      </c>
      <c r="AO64" s="170">
        <f t="shared" si="21"/>
        <v>-185933707.63999999</v>
      </c>
    </row>
    <row r="65" spans="2:41" s="66" customFormat="1">
      <c r="B65" s="267" t="s">
        <v>101</v>
      </c>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9"/>
    </row>
    <row r="66" spans="2:41" s="66" customFormat="1">
      <c r="B66" s="270" t="s">
        <v>164</v>
      </c>
      <c r="C66" s="271"/>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2"/>
    </row>
    <row r="67" spans="2:41" ht="13.8" thickBot="1">
      <c r="B67" s="273" t="s">
        <v>94</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5"/>
    </row>
    <row r="68" spans="2:41" s="54" customFormat="1">
      <c r="B68" s="276" t="s">
        <v>0</v>
      </c>
      <c r="C68" s="251" t="s">
        <v>19</v>
      </c>
      <c r="D68" s="251"/>
      <c r="E68" s="208" t="s">
        <v>22</v>
      </c>
      <c r="F68" s="262" t="s">
        <v>23</v>
      </c>
      <c r="G68" s="263"/>
      <c r="H68" s="262" t="s">
        <v>32</v>
      </c>
      <c r="I68" s="263"/>
      <c r="J68" s="254" t="s">
        <v>35</v>
      </c>
      <c r="K68" s="255"/>
      <c r="L68" s="256"/>
      <c r="M68" s="254" t="s">
        <v>36</v>
      </c>
      <c r="N68" s="255"/>
      <c r="O68" s="256"/>
      <c r="P68" s="254" t="s">
        <v>37</v>
      </c>
      <c r="Q68" s="255"/>
      <c r="R68" s="256"/>
      <c r="S68" s="254" t="s">
        <v>37</v>
      </c>
      <c r="T68" s="255"/>
      <c r="U68" s="256"/>
      <c r="V68" s="254" t="s">
        <v>37</v>
      </c>
      <c r="W68" s="255"/>
      <c r="X68" s="256"/>
      <c r="Y68" s="254" t="s">
        <v>37</v>
      </c>
      <c r="Z68" s="255"/>
      <c r="AA68" s="256"/>
      <c r="AB68" s="254" t="s">
        <v>43</v>
      </c>
      <c r="AC68" s="255"/>
      <c r="AD68" s="256"/>
      <c r="AE68" s="288" t="s">
        <v>20</v>
      </c>
      <c r="AF68" s="289"/>
      <c r="AG68" s="289"/>
      <c r="AH68" s="289"/>
      <c r="AI68" s="289"/>
      <c r="AJ68" s="289"/>
      <c r="AK68" s="289"/>
      <c r="AL68" s="291" t="s">
        <v>20</v>
      </c>
      <c r="AM68" s="292"/>
      <c r="AN68" s="293"/>
      <c r="AO68" s="286" t="s">
        <v>29</v>
      </c>
    </row>
    <row r="69" spans="2:41" s="54" customFormat="1">
      <c r="B69" s="277"/>
      <c r="C69" s="252"/>
      <c r="D69" s="252"/>
      <c r="E69" s="251" t="s">
        <v>24</v>
      </c>
      <c r="F69" s="251" t="s">
        <v>25</v>
      </c>
      <c r="G69" s="251" t="s">
        <v>26</v>
      </c>
      <c r="H69" s="251" t="s">
        <v>27</v>
      </c>
      <c r="I69" s="251" t="s">
        <v>28</v>
      </c>
      <c r="J69" s="257"/>
      <c r="K69" s="258"/>
      <c r="L69" s="259"/>
      <c r="M69" s="257"/>
      <c r="N69" s="258"/>
      <c r="O69" s="259"/>
      <c r="P69" s="257"/>
      <c r="Q69" s="258"/>
      <c r="R69" s="259"/>
      <c r="S69" s="257"/>
      <c r="T69" s="258"/>
      <c r="U69" s="259"/>
      <c r="V69" s="257"/>
      <c r="W69" s="258"/>
      <c r="X69" s="259"/>
      <c r="Y69" s="257"/>
      <c r="Z69" s="258"/>
      <c r="AA69" s="259"/>
      <c r="AB69" s="257"/>
      <c r="AC69" s="258"/>
      <c r="AD69" s="259"/>
      <c r="AE69" s="288" t="s">
        <v>46</v>
      </c>
      <c r="AF69" s="289"/>
      <c r="AG69" s="290"/>
      <c r="AH69" s="288" t="s">
        <v>47</v>
      </c>
      <c r="AI69" s="289"/>
      <c r="AJ69" s="289"/>
      <c r="AK69" s="289"/>
      <c r="AL69" s="294" t="s">
        <v>189</v>
      </c>
      <c r="AM69" s="294"/>
      <c r="AN69" s="295"/>
      <c r="AO69" s="286"/>
    </row>
    <row r="70" spans="2:41" ht="26.4">
      <c r="B70" s="278"/>
      <c r="C70" s="253"/>
      <c r="D70" s="253"/>
      <c r="E70" s="253"/>
      <c r="F70" s="253"/>
      <c r="G70" s="253"/>
      <c r="H70" s="253"/>
      <c r="I70" s="253"/>
      <c r="J70" s="179" t="s">
        <v>3</v>
      </c>
      <c r="K70" s="179" t="s">
        <v>4</v>
      </c>
      <c r="L70" s="179" t="s">
        <v>7</v>
      </c>
      <c r="M70" s="179" t="s">
        <v>3</v>
      </c>
      <c r="N70" s="179" t="s">
        <v>4</v>
      </c>
      <c r="O70" s="179" t="s">
        <v>7</v>
      </c>
      <c r="P70" s="179" t="s">
        <v>3</v>
      </c>
      <c r="Q70" s="179" t="s">
        <v>4</v>
      </c>
      <c r="R70" s="179" t="s">
        <v>7</v>
      </c>
      <c r="S70" s="179" t="s">
        <v>3</v>
      </c>
      <c r="T70" s="179" t="s">
        <v>4</v>
      </c>
      <c r="U70" s="179" t="s">
        <v>7</v>
      </c>
      <c r="V70" s="179" t="s">
        <v>3</v>
      </c>
      <c r="W70" s="179" t="s">
        <v>4</v>
      </c>
      <c r="X70" s="179" t="s">
        <v>7</v>
      </c>
      <c r="Y70" s="179" t="s">
        <v>3</v>
      </c>
      <c r="Z70" s="179" t="s">
        <v>4</v>
      </c>
      <c r="AA70" s="179" t="s">
        <v>7</v>
      </c>
      <c r="AB70" s="179" t="s">
        <v>3</v>
      </c>
      <c r="AC70" s="179" t="s">
        <v>4</v>
      </c>
      <c r="AD70" s="216" t="s">
        <v>7</v>
      </c>
      <c r="AE70" s="179" t="s">
        <v>3</v>
      </c>
      <c r="AF70" s="179" t="s">
        <v>4</v>
      </c>
      <c r="AG70" s="179" t="s">
        <v>5</v>
      </c>
      <c r="AH70" s="179" t="s">
        <v>3</v>
      </c>
      <c r="AI70" s="179" t="s">
        <v>4</v>
      </c>
      <c r="AJ70" s="238" t="s">
        <v>33</v>
      </c>
      <c r="AK70" s="216" t="s">
        <v>34</v>
      </c>
      <c r="AL70" s="217" t="s">
        <v>3</v>
      </c>
      <c r="AM70" s="218" t="s">
        <v>4</v>
      </c>
      <c r="AN70" s="219" t="s">
        <v>190</v>
      </c>
      <c r="AO70" s="286"/>
    </row>
    <row r="71" spans="2:41" s="54" customFormat="1">
      <c r="B71" s="199" t="s">
        <v>103</v>
      </c>
      <c r="C71" s="260" t="s">
        <v>102</v>
      </c>
      <c r="D71" s="261"/>
      <c r="E71" s="201"/>
      <c r="F71" s="202"/>
      <c r="G71" s="202"/>
      <c r="H71" s="71"/>
      <c r="I71" s="71"/>
      <c r="J71" s="180"/>
      <c r="K71" s="180"/>
      <c r="L71" s="180"/>
      <c r="M71" s="180"/>
      <c r="N71" s="180"/>
      <c r="O71" s="180"/>
      <c r="P71" s="180"/>
      <c r="Q71" s="180"/>
      <c r="R71" s="180"/>
      <c r="S71" s="180"/>
      <c r="T71" s="180"/>
      <c r="U71" s="180"/>
      <c r="V71" s="180"/>
      <c r="W71" s="180"/>
      <c r="X71" s="180"/>
      <c r="Y71" s="180"/>
      <c r="Z71" s="180"/>
      <c r="AA71" s="180"/>
      <c r="AB71" s="203"/>
      <c r="AC71" s="203"/>
      <c r="AD71" s="203"/>
      <c r="AE71" s="180"/>
      <c r="AF71" s="180"/>
      <c r="AG71" s="203"/>
      <c r="AH71" s="180"/>
      <c r="AI71" s="180"/>
      <c r="AJ71" s="239"/>
      <c r="AK71" s="204"/>
      <c r="AL71" s="181"/>
      <c r="AM71" s="181"/>
      <c r="AN71" s="204"/>
      <c r="AO71" s="198"/>
    </row>
    <row r="72" spans="2:41" ht="13.8">
      <c r="B72" s="199"/>
      <c r="C72" s="200" t="s">
        <v>38</v>
      </c>
      <c r="D72" s="78"/>
      <c r="E72" s="78"/>
      <c r="F72" s="68"/>
      <c r="G72" s="68"/>
      <c r="H72" s="68"/>
      <c r="I72" s="68"/>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4"/>
      <c r="AL72" s="204"/>
      <c r="AM72" s="204"/>
      <c r="AN72" s="204"/>
      <c r="AO72" s="198"/>
    </row>
    <row r="73" spans="2:41" ht="39.6">
      <c r="B73" s="76" t="s">
        <v>104</v>
      </c>
      <c r="C73" s="79" t="s">
        <v>105</v>
      </c>
      <c r="D73" s="58"/>
      <c r="E73" s="202" t="s">
        <v>216</v>
      </c>
      <c r="F73" s="208" t="s">
        <v>146</v>
      </c>
      <c r="G73" s="208" t="s">
        <v>165</v>
      </c>
      <c r="H73" s="208">
        <v>2021</v>
      </c>
      <c r="I73" s="71">
        <v>2026</v>
      </c>
      <c r="J73" s="179">
        <v>481506.9</v>
      </c>
      <c r="K73" s="179">
        <v>3105000</v>
      </c>
      <c r="L73" s="179">
        <v>3586506.9</v>
      </c>
      <c r="M73" s="179">
        <v>5156838.1000000006</v>
      </c>
      <c r="N73" s="179">
        <v>2967000</v>
      </c>
      <c r="O73" s="179">
        <v>8123838.1000000006</v>
      </c>
      <c r="P73" s="179">
        <v>4972166.45</v>
      </c>
      <c r="Q73" s="179">
        <v>1035000</v>
      </c>
      <c r="R73" s="179">
        <v>6007166.4500000002</v>
      </c>
      <c r="S73" s="179">
        <v>541835.25</v>
      </c>
      <c r="T73" s="179">
        <v>0</v>
      </c>
      <c r="U73" s="179">
        <v>541835.25</v>
      </c>
      <c r="V73" s="179">
        <v>541835.25</v>
      </c>
      <c r="W73" s="179">
        <v>0</v>
      </c>
      <c r="X73" s="179">
        <v>541835.25</v>
      </c>
      <c r="Y73" s="179">
        <v>541835.25</v>
      </c>
      <c r="Z73" s="179">
        <v>0</v>
      </c>
      <c r="AA73" s="179">
        <v>541835.25</v>
      </c>
      <c r="AB73" s="179">
        <v>12236017.200000001</v>
      </c>
      <c r="AC73" s="179">
        <v>7107000</v>
      </c>
      <c r="AD73" s="179">
        <v>19343017.200000003</v>
      </c>
      <c r="AE73" s="179">
        <v>8097404.5500000007</v>
      </c>
      <c r="AF73" s="179">
        <v>0</v>
      </c>
      <c r="AG73" s="179">
        <v>8097404.5500000007</v>
      </c>
      <c r="AH73" s="179">
        <v>7102506.9000000004</v>
      </c>
      <c r="AI73" s="179">
        <v>2645000</v>
      </c>
      <c r="AJ73" s="243" t="s">
        <v>232</v>
      </c>
      <c r="AK73" s="179">
        <v>9747506.9000000004</v>
      </c>
      <c r="AL73" s="179">
        <v>282705.75</v>
      </c>
      <c r="AM73" s="179">
        <v>0</v>
      </c>
      <c r="AN73" s="179">
        <v>282705.75</v>
      </c>
      <c r="AO73" s="179">
        <v>-1215400</v>
      </c>
    </row>
    <row r="74" spans="2:41" ht="52.8">
      <c r="B74" s="76" t="s">
        <v>106</v>
      </c>
      <c r="C74" s="73" t="s">
        <v>166</v>
      </c>
      <c r="D74" s="58"/>
      <c r="E74" s="202" t="s">
        <v>217</v>
      </c>
      <c r="F74" s="202"/>
      <c r="G74" s="202"/>
      <c r="H74" s="202"/>
      <c r="I74" s="202"/>
      <c r="J74" s="179">
        <v>1358894.1</v>
      </c>
      <c r="K74" s="179">
        <v>0</v>
      </c>
      <c r="L74" s="179">
        <v>1358894.1</v>
      </c>
      <c r="M74" s="179">
        <v>0</v>
      </c>
      <c r="N74" s="179">
        <v>0</v>
      </c>
      <c r="O74" s="179">
        <v>0</v>
      </c>
      <c r="P74" s="179">
        <v>0</v>
      </c>
      <c r="Q74" s="179">
        <v>0</v>
      </c>
      <c r="R74" s="179">
        <v>0</v>
      </c>
      <c r="S74" s="179">
        <v>0</v>
      </c>
      <c r="T74" s="179">
        <v>0</v>
      </c>
      <c r="U74" s="179">
        <v>0</v>
      </c>
      <c r="V74" s="179">
        <v>0</v>
      </c>
      <c r="W74" s="179">
        <v>0</v>
      </c>
      <c r="X74" s="179">
        <v>0</v>
      </c>
      <c r="Y74" s="179">
        <v>0</v>
      </c>
      <c r="Z74" s="179">
        <v>0</v>
      </c>
      <c r="AA74" s="179">
        <v>0</v>
      </c>
      <c r="AB74" s="179">
        <v>1358894.1</v>
      </c>
      <c r="AC74" s="179">
        <v>0</v>
      </c>
      <c r="AD74" s="179">
        <v>1358894.1</v>
      </c>
      <c r="AE74" s="179">
        <v>37694.1</v>
      </c>
      <c r="AF74" s="179">
        <v>0</v>
      </c>
      <c r="AG74" s="179">
        <v>37694.1</v>
      </c>
      <c r="AH74" s="179">
        <v>0</v>
      </c>
      <c r="AI74" s="179">
        <v>0</v>
      </c>
      <c r="AJ74" s="243" t="s">
        <v>233</v>
      </c>
      <c r="AK74" s="179">
        <v>0</v>
      </c>
      <c r="AL74" s="179">
        <v>0</v>
      </c>
      <c r="AM74" s="179">
        <v>0</v>
      </c>
      <c r="AN74" s="179">
        <v>0</v>
      </c>
      <c r="AO74" s="179">
        <v>-1321200</v>
      </c>
    </row>
    <row r="75" spans="2:41" ht="39.6">
      <c r="B75" s="76" t="s">
        <v>107</v>
      </c>
      <c r="C75" s="79" t="s">
        <v>167</v>
      </c>
      <c r="D75" s="58"/>
      <c r="E75" s="237" t="s">
        <v>234</v>
      </c>
      <c r="F75" s="202"/>
      <c r="G75" s="202"/>
      <c r="H75" s="202"/>
      <c r="I75" s="202"/>
      <c r="J75" s="179">
        <v>404823.45</v>
      </c>
      <c r="K75" s="179">
        <v>0</v>
      </c>
      <c r="L75" s="179">
        <v>404823.45</v>
      </c>
      <c r="M75" s="179">
        <v>986823.45000000007</v>
      </c>
      <c r="N75" s="179">
        <v>0</v>
      </c>
      <c r="O75" s="179">
        <v>986823.45000000007</v>
      </c>
      <c r="P75" s="179">
        <v>758823.45000000007</v>
      </c>
      <c r="Q75" s="179">
        <v>0</v>
      </c>
      <c r="R75" s="179">
        <v>758823.45000000007</v>
      </c>
      <c r="S75" s="179">
        <v>600847.05000000005</v>
      </c>
      <c r="T75" s="179">
        <v>0</v>
      </c>
      <c r="U75" s="179">
        <v>600847.05000000005</v>
      </c>
      <c r="V75" s="179">
        <v>600847.05000000005</v>
      </c>
      <c r="W75" s="179">
        <v>0</v>
      </c>
      <c r="X75" s="179">
        <v>600847.05000000005</v>
      </c>
      <c r="Y75" s="179">
        <v>600847.05000000005</v>
      </c>
      <c r="Z75" s="179">
        <v>0</v>
      </c>
      <c r="AA75" s="179">
        <v>600847.05000000005</v>
      </c>
      <c r="AB75" s="179">
        <v>3953011.5</v>
      </c>
      <c r="AC75" s="179">
        <v>0</v>
      </c>
      <c r="AD75" s="179">
        <v>3953011.5</v>
      </c>
      <c r="AE75" s="179">
        <v>365293.94999999995</v>
      </c>
      <c r="AF75" s="179">
        <v>0</v>
      </c>
      <c r="AG75" s="179">
        <v>365293.94999999995</v>
      </c>
      <c r="AH75" s="179">
        <v>0</v>
      </c>
      <c r="AI75" s="179">
        <v>0</v>
      </c>
      <c r="AJ75" s="238">
        <v>0</v>
      </c>
      <c r="AK75" s="179">
        <v>0</v>
      </c>
      <c r="AL75" s="179">
        <v>56541.149999999994</v>
      </c>
      <c r="AM75" s="179">
        <v>0</v>
      </c>
      <c r="AN75" s="179">
        <v>56541.149999999994</v>
      </c>
      <c r="AO75" s="179">
        <v>-3531176.4</v>
      </c>
    </row>
    <row r="76" spans="2:41" s="225" customFormat="1">
      <c r="B76" s="226"/>
      <c r="C76" s="69" t="s">
        <v>117</v>
      </c>
      <c r="D76" s="69"/>
      <c r="E76" s="69"/>
      <c r="F76" s="227"/>
      <c r="G76" s="227"/>
      <c r="H76" s="227"/>
      <c r="I76" s="227"/>
      <c r="J76" s="170">
        <f t="shared" ref="J76:AO76" si="22">SUM(J73:J75)</f>
        <v>2245224.4500000002</v>
      </c>
      <c r="K76" s="170">
        <f t="shared" si="22"/>
        <v>3105000</v>
      </c>
      <c r="L76" s="170">
        <f t="shared" si="22"/>
        <v>5350224.45</v>
      </c>
      <c r="M76" s="170">
        <f t="shared" si="22"/>
        <v>6143661.5500000007</v>
      </c>
      <c r="N76" s="170">
        <f t="shared" si="22"/>
        <v>2967000</v>
      </c>
      <c r="O76" s="170">
        <f t="shared" si="22"/>
        <v>9110661.5500000007</v>
      </c>
      <c r="P76" s="170">
        <f t="shared" si="22"/>
        <v>5730989.9000000004</v>
      </c>
      <c r="Q76" s="170">
        <f t="shared" si="22"/>
        <v>1035000</v>
      </c>
      <c r="R76" s="170">
        <f t="shared" si="22"/>
        <v>6765989.9000000004</v>
      </c>
      <c r="S76" s="170">
        <f t="shared" si="22"/>
        <v>1142682.3</v>
      </c>
      <c r="T76" s="170">
        <f t="shared" si="22"/>
        <v>0</v>
      </c>
      <c r="U76" s="170">
        <f t="shared" si="22"/>
        <v>1142682.3</v>
      </c>
      <c r="V76" s="170">
        <f t="shared" si="22"/>
        <v>1142682.3</v>
      </c>
      <c r="W76" s="170">
        <f t="shared" si="22"/>
        <v>0</v>
      </c>
      <c r="X76" s="170">
        <f t="shared" si="22"/>
        <v>1142682.3</v>
      </c>
      <c r="Y76" s="170">
        <f t="shared" si="22"/>
        <v>1142682.3</v>
      </c>
      <c r="Z76" s="170">
        <f t="shared" si="22"/>
        <v>0</v>
      </c>
      <c r="AA76" s="170">
        <f t="shared" si="22"/>
        <v>1142682.3</v>
      </c>
      <c r="AB76" s="170">
        <f t="shared" si="22"/>
        <v>17547922.800000001</v>
      </c>
      <c r="AC76" s="170">
        <f t="shared" si="22"/>
        <v>7107000</v>
      </c>
      <c r="AD76" s="170">
        <f t="shared" si="22"/>
        <v>24654922.800000004</v>
      </c>
      <c r="AE76" s="170">
        <f t="shared" si="22"/>
        <v>8500392.5999999996</v>
      </c>
      <c r="AF76" s="170">
        <f t="shared" si="22"/>
        <v>0</v>
      </c>
      <c r="AG76" s="170">
        <f t="shared" si="22"/>
        <v>8500392.5999999996</v>
      </c>
      <c r="AH76" s="170">
        <f t="shared" si="22"/>
        <v>7102506.9000000004</v>
      </c>
      <c r="AI76" s="170">
        <f t="shared" si="22"/>
        <v>2645000</v>
      </c>
      <c r="AJ76" s="170">
        <f t="shared" ref="AJ76" si="23">SUM(AJ73:AJ75)</f>
        <v>0</v>
      </c>
      <c r="AK76" s="171">
        <f t="shared" si="22"/>
        <v>9747506.9000000004</v>
      </c>
      <c r="AL76" s="171">
        <f t="shared" si="22"/>
        <v>339246.9</v>
      </c>
      <c r="AM76" s="171">
        <f t="shared" si="22"/>
        <v>0</v>
      </c>
      <c r="AN76" s="171">
        <f t="shared" si="22"/>
        <v>339246.9</v>
      </c>
      <c r="AO76" s="170">
        <f t="shared" si="22"/>
        <v>-6067776.4000000004</v>
      </c>
    </row>
    <row r="77" spans="2:41" s="225" customFormat="1">
      <c r="B77" s="230"/>
      <c r="C77" s="231" t="s">
        <v>150</v>
      </c>
      <c r="D77" s="232"/>
      <c r="E77" s="232"/>
      <c r="F77" s="232"/>
      <c r="G77" s="232"/>
      <c r="H77" s="232"/>
      <c r="I77" s="232"/>
      <c r="J77" s="174">
        <f>J76</f>
        <v>2245224.4500000002</v>
      </c>
      <c r="K77" s="174">
        <f t="shared" ref="K77:AO77" si="24">K76</f>
        <v>3105000</v>
      </c>
      <c r="L77" s="174">
        <f t="shared" si="24"/>
        <v>5350224.45</v>
      </c>
      <c r="M77" s="174">
        <f t="shared" si="24"/>
        <v>6143661.5500000007</v>
      </c>
      <c r="N77" s="174">
        <f t="shared" si="24"/>
        <v>2967000</v>
      </c>
      <c r="O77" s="174">
        <f t="shared" si="24"/>
        <v>9110661.5500000007</v>
      </c>
      <c r="P77" s="174">
        <f t="shared" si="24"/>
        <v>5730989.9000000004</v>
      </c>
      <c r="Q77" s="174">
        <f t="shared" si="24"/>
        <v>1035000</v>
      </c>
      <c r="R77" s="174">
        <f t="shared" si="24"/>
        <v>6765989.9000000004</v>
      </c>
      <c r="S77" s="174">
        <f t="shared" ref="S77:U77" si="25">S76</f>
        <v>1142682.3</v>
      </c>
      <c r="T77" s="174">
        <f t="shared" si="25"/>
        <v>0</v>
      </c>
      <c r="U77" s="174">
        <f t="shared" si="25"/>
        <v>1142682.3</v>
      </c>
      <c r="V77" s="174">
        <f t="shared" ref="V77:X77" si="26">V76</f>
        <v>1142682.3</v>
      </c>
      <c r="W77" s="174">
        <f t="shared" si="26"/>
        <v>0</v>
      </c>
      <c r="X77" s="174">
        <f t="shared" si="26"/>
        <v>1142682.3</v>
      </c>
      <c r="Y77" s="174">
        <f t="shared" ref="Y77:AA77" si="27">Y76</f>
        <v>1142682.3</v>
      </c>
      <c r="Z77" s="174">
        <f t="shared" si="27"/>
        <v>0</v>
      </c>
      <c r="AA77" s="174">
        <f t="shared" si="27"/>
        <v>1142682.3</v>
      </c>
      <c r="AB77" s="174">
        <f t="shared" si="24"/>
        <v>17547922.800000001</v>
      </c>
      <c r="AC77" s="174">
        <f t="shared" si="24"/>
        <v>7107000</v>
      </c>
      <c r="AD77" s="174">
        <f t="shared" si="24"/>
        <v>24654922.800000004</v>
      </c>
      <c r="AE77" s="174">
        <f t="shared" si="24"/>
        <v>8500392.5999999996</v>
      </c>
      <c r="AF77" s="174">
        <f t="shared" si="24"/>
        <v>0</v>
      </c>
      <c r="AG77" s="174">
        <f t="shared" si="24"/>
        <v>8500392.5999999996</v>
      </c>
      <c r="AH77" s="174">
        <f t="shared" si="24"/>
        <v>7102506.9000000004</v>
      </c>
      <c r="AI77" s="174">
        <f t="shared" si="24"/>
        <v>2645000</v>
      </c>
      <c r="AJ77" s="174">
        <f t="shared" si="24"/>
        <v>0</v>
      </c>
      <c r="AK77" s="175">
        <f t="shared" si="24"/>
        <v>9747506.9000000004</v>
      </c>
      <c r="AL77" s="175">
        <f t="shared" ref="AL77:AN77" si="28">AL76</f>
        <v>339246.9</v>
      </c>
      <c r="AM77" s="175">
        <f t="shared" si="28"/>
        <v>0</v>
      </c>
      <c r="AN77" s="175">
        <f t="shared" si="28"/>
        <v>339246.9</v>
      </c>
      <c r="AO77" s="174">
        <f t="shared" si="24"/>
        <v>-6067776.4000000004</v>
      </c>
    </row>
    <row r="78" spans="2:41" s="225" customFormat="1" ht="13.8" thickBot="1">
      <c r="B78" s="233"/>
      <c r="C78" s="234" t="s">
        <v>108</v>
      </c>
      <c r="D78" s="235"/>
      <c r="E78" s="236"/>
      <c r="F78" s="235"/>
      <c r="G78" s="235"/>
      <c r="H78" s="235"/>
      <c r="I78" s="235"/>
      <c r="J78" s="176">
        <f t="shared" ref="J78:AO78" si="29">J77+J64+J36+J16</f>
        <v>192126066.58299997</v>
      </c>
      <c r="K78" s="176">
        <f t="shared" si="29"/>
        <v>5060000</v>
      </c>
      <c r="L78" s="176">
        <f t="shared" si="29"/>
        <v>197186066.58299997</v>
      </c>
      <c r="M78" s="176">
        <f t="shared" si="29"/>
        <v>401082484.66479999</v>
      </c>
      <c r="N78" s="176">
        <f t="shared" si="29"/>
        <v>25189600</v>
      </c>
      <c r="O78" s="176">
        <f t="shared" si="29"/>
        <v>426272084.66479999</v>
      </c>
      <c r="P78" s="176">
        <f t="shared" si="29"/>
        <v>281723827.44565719</v>
      </c>
      <c r="Q78" s="176">
        <f t="shared" si="29"/>
        <v>13110000</v>
      </c>
      <c r="R78" s="176">
        <f t="shared" si="29"/>
        <v>294833827.44565719</v>
      </c>
      <c r="S78" s="176">
        <f t="shared" si="29"/>
        <v>232449545.20580003</v>
      </c>
      <c r="T78" s="176">
        <f t="shared" si="29"/>
        <v>7475000</v>
      </c>
      <c r="U78" s="176">
        <f t="shared" si="29"/>
        <v>239924545.20580003</v>
      </c>
      <c r="V78" s="176">
        <f t="shared" si="29"/>
        <v>219830691.49000004</v>
      </c>
      <c r="W78" s="176">
        <f t="shared" si="29"/>
        <v>7475000</v>
      </c>
      <c r="X78" s="176">
        <f t="shared" si="29"/>
        <v>227305691.49000004</v>
      </c>
      <c r="Y78" s="176">
        <f t="shared" si="29"/>
        <v>234416691.36180001</v>
      </c>
      <c r="Z78" s="176">
        <f t="shared" si="29"/>
        <v>7475000</v>
      </c>
      <c r="AA78" s="176">
        <f t="shared" si="29"/>
        <v>241891691.36180001</v>
      </c>
      <c r="AB78" s="176">
        <f t="shared" si="29"/>
        <v>1561629306.7510571</v>
      </c>
      <c r="AC78" s="176">
        <f t="shared" si="29"/>
        <v>65784600</v>
      </c>
      <c r="AD78" s="176">
        <f t="shared" si="29"/>
        <v>1627413906.7510571</v>
      </c>
      <c r="AE78" s="176">
        <f t="shared" si="29"/>
        <v>409964450.0128572</v>
      </c>
      <c r="AF78" s="176">
        <f t="shared" si="29"/>
        <v>17365000</v>
      </c>
      <c r="AG78" s="176">
        <f t="shared" si="29"/>
        <v>427329450.0128572</v>
      </c>
      <c r="AH78" s="176">
        <f t="shared" si="29"/>
        <v>360378696.73000002</v>
      </c>
      <c r="AI78" s="176">
        <f t="shared" si="29"/>
        <v>15092600</v>
      </c>
      <c r="AJ78" s="176">
        <f t="shared" si="29"/>
        <v>0</v>
      </c>
      <c r="AK78" s="177">
        <f t="shared" si="29"/>
        <v>375471296.73000002</v>
      </c>
      <c r="AL78" s="177">
        <f t="shared" si="29"/>
        <v>503763613.26999998</v>
      </c>
      <c r="AM78" s="177">
        <f t="shared" si="29"/>
        <v>12765000</v>
      </c>
      <c r="AN78" s="177">
        <f t="shared" si="29"/>
        <v>516528613.26999998</v>
      </c>
      <c r="AO78" s="178">
        <f t="shared" si="29"/>
        <v>-308084546.73819995</v>
      </c>
    </row>
    <row r="80" spans="2:41">
      <c r="AC80" s="249"/>
      <c r="AG80" s="167">
        <f>AG78+AN78</f>
        <v>943858063.28285718</v>
      </c>
    </row>
  </sheetData>
  <mergeCells count="115">
    <mergeCell ref="B4:AO4"/>
    <mergeCell ref="B5:AO5"/>
    <mergeCell ref="B65:AO65"/>
    <mergeCell ref="B66:AO66"/>
    <mergeCell ref="B67:AO67"/>
    <mergeCell ref="C27:D27"/>
    <mergeCell ref="C29:D29"/>
    <mergeCell ref="I21:I22"/>
    <mergeCell ref="G21:G22"/>
    <mergeCell ref="H21:H22"/>
    <mergeCell ref="F21:F22"/>
    <mergeCell ref="E21:E22"/>
    <mergeCell ref="C23:D23"/>
    <mergeCell ref="C20:C22"/>
    <mergeCell ref="D20:D22"/>
    <mergeCell ref="H20:I20"/>
    <mergeCell ref="F20:G20"/>
    <mergeCell ref="J6:L7"/>
    <mergeCell ref="P6:R7"/>
    <mergeCell ref="AB6:AD7"/>
    <mergeCell ref="I7:I8"/>
    <mergeCell ref="G7:G8"/>
    <mergeCell ref="AL20:AN20"/>
    <mergeCell ref="AL21:AN21"/>
    <mergeCell ref="A2:AO2"/>
    <mergeCell ref="B3:AO3"/>
    <mergeCell ref="C36:D36"/>
    <mergeCell ref="C6:C8"/>
    <mergeCell ref="AH7:AK7"/>
    <mergeCell ref="H6:I6"/>
    <mergeCell ref="B6:B8"/>
    <mergeCell ref="F6:G6"/>
    <mergeCell ref="AE7:AG7"/>
    <mergeCell ref="E7:E8"/>
    <mergeCell ref="M6:O7"/>
    <mergeCell ref="AE21:AG21"/>
    <mergeCell ref="AH21:AK21"/>
    <mergeCell ref="P20:R21"/>
    <mergeCell ref="AB20:AD21"/>
    <mergeCell ref="AE20:AK20"/>
    <mergeCell ref="J20:L21"/>
    <mergeCell ref="M20:O21"/>
    <mergeCell ref="B20:B22"/>
    <mergeCell ref="AO20:AO22"/>
    <mergeCell ref="C16:D16"/>
    <mergeCell ref="AO6:AO7"/>
    <mergeCell ref="C9:D9"/>
    <mergeCell ref="C15:D15"/>
    <mergeCell ref="AO68:AO70"/>
    <mergeCell ref="E69:E70"/>
    <mergeCell ref="AE40:AK40"/>
    <mergeCell ref="M40:O41"/>
    <mergeCell ref="AB40:AD41"/>
    <mergeCell ref="P40:R41"/>
    <mergeCell ref="AO40:AO42"/>
    <mergeCell ref="AH41:AK41"/>
    <mergeCell ref="AE41:AG41"/>
    <mergeCell ref="Y40:AA41"/>
    <mergeCell ref="S40:U41"/>
    <mergeCell ref="V40:X41"/>
    <mergeCell ref="AL68:AN68"/>
    <mergeCell ref="AL69:AN69"/>
    <mergeCell ref="AL40:AN40"/>
    <mergeCell ref="AL41:AN41"/>
    <mergeCell ref="C71:D71"/>
    <mergeCell ref="G69:G70"/>
    <mergeCell ref="H69:H70"/>
    <mergeCell ref="I69:I70"/>
    <mergeCell ref="AE69:AG69"/>
    <mergeCell ref="F69:F70"/>
    <mergeCell ref="AH69:AK69"/>
    <mergeCell ref="B68:B70"/>
    <mergeCell ref="C68:C70"/>
    <mergeCell ref="D68:D70"/>
    <mergeCell ref="F68:G68"/>
    <mergeCell ref="H68:I68"/>
    <mergeCell ref="J68:L69"/>
    <mergeCell ref="M68:O69"/>
    <mergeCell ref="P68:R69"/>
    <mergeCell ref="AB68:AD69"/>
    <mergeCell ref="AE68:AK68"/>
    <mergeCell ref="Y68:AA69"/>
    <mergeCell ref="S68:U69"/>
    <mergeCell ref="V68:X69"/>
    <mergeCell ref="AL7:AN7"/>
    <mergeCell ref="B17:AO17"/>
    <mergeCell ref="B18:AO18"/>
    <mergeCell ref="B19:AO19"/>
    <mergeCell ref="B40:B42"/>
    <mergeCell ref="H41:H42"/>
    <mergeCell ref="H40:I40"/>
    <mergeCell ref="H7:H8"/>
    <mergeCell ref="F7:F8"/>
    <mergeCell ref="D6:D8"/>
    <mergeCell ref="S6:U7"/>
    <mergeCell ref="Y6:AA7"/>
    <mergeCell ref="Y20:AA21"/>
    <mergeCell ref="AE6:AN6"/>
    <mergeCell ref="S20:U21"/>
    <mergeCell ref="V6:X7"/>
    <mergeCell ref="V20:X21"/>
    <mergeCell ref="B37:AO37"/>
    <mergeCell ref="B38:AO38"/>
    <mergeCell ref="B39:AO39"/>
    <mergeCell ref="C64:D64"/>
    <mergeCell ref="C40:C42"/>
    <mergeCell ref="D40:D42"/>
    <mergeCell ref="E41:E42"/>
    <mergeCell ref="J40:L41"/>
    <mergeCell ref="F41:F42"/>
    <mergeCell ref="G41:G42"/>
    <mergeCell ref="I41:I42"/>
    <mergeCell ref="C43:D43"/>
    <mergeCell ref="F40:G40"/>
    <mergeCell ref="C45:D45"/>
  </mergeCells>
  <phoneticPr fontId="4" type="noConversion"/>
  <pageMargins left="0.2" right="0.2" top="0.25" bottom="0.25" header="0.3" footer="0.3"/>
  <pageSetup scale="75" orientation="landscape" r:id="rId1"/>
</worksheet>
</file>

<file path=xl/worksheets/sheet2.xml><?xml version="1.0" encoding="utf-8"?>
<worksheet xmlns="http://schemas.openxmlformats.org/spreadsheetml/2006/main" xmlns:r="http://schemas.openxmlformats.org/officeDocument/2006/relationships">
  <sheetPr>
    <tabColor rgb="FF00B0F0"/>
  </sheetPr>
  <dimension ref="B1:W45"/>
  <sheetViews>
    <sheetView tabSelected="1" topLeftCell="D1" zoomScale="80" zoomScaleNormal="80" workbookViewId="0">
      <pane ySplit="4" topLeftCell="A35" activePane="bottomLeft" state="frozen"/>
      <selection activeCell="B1" sqref="B1"/>
      <selection pane="bottomLeft" activeCell="H41" sqref="H41"/>
    </sheetView>
  </sheetViews>
  <sheetFormatPr defaultRowHeight="14.4"/>
  <cols>
    <col min="2" max="2" width="46.88671875" customWidth="1"/>
    <col min="3" max="3" width="20.109375" customWidth="1"/>
    <col min="4" max="4" width="29.33203125" customWidth="1"/>
    <col min="5" max="5" width="20" customWidth="1"/>
    <col min="6" max="6" width="19" customWidth="1"/>
    <col min="7" max="8" width="26.6640625" style="5" customWidth="1"/>
    <col min="9" max="9" width="31.6640625" style="5" customWidth="1"/>
    <col min="10" max="10" width="25" style="5" customWidth="1"/>
    <col min="11" max="11" width="24.88671875" style="5" customWidth="1"/>
    <col min="12" max="12" width="26.6640625" style="5" customWidth="1"/>
    <col min="13" max="13" width="24.5546875" style="5" customWidth="1"/>
    <col min="14" max="14" width="22.44140625" style="5" customWidth="1"/>
    <col min="15" max="15" width="25.33203125" style="5" customWidth="1"/>
    <col min="16" max="16" width="24.5546875" style="5" customWidth="1"/>
    <col min="17" max="17" width="22.44140625" style="5" customWidth="1"/>
    <col min="18" max="18" width="25.33203125" style="5" customWidth="1"/>
    <col min="19" max="19" width="26.6640625" style="5" customWidth="1"/>
    <col min="20" max="20" width="23" style="5" customWidth="1"/>
    <col min="21" max="21" width="23.33203125" hidden="1" customWidth="1"/>
    <col min="22" max="22" width="22.6640625" style="9" customWidth="1"/>
    <col min="23" max="23" width="34.88671875" style="9" customWidth="1"/>
  </cols>
  <sheetData>
    <row r="1" spans="2:23" ht="60.75" customHeight="1" thickBot="1">
      <c r="B1" s="362" t="s">
        <v>187</v>
      </c>
      <c r="C1" s="363"/>
      <c r="D1" s="363"/>
      <c r="E1" s="363"/>
      <c r="F1" s="363"/>
      <c r="G1" s="363"/>
      <c r="H1" s="363"/>
      <c r="I1" s="363"/>
      <c r="J1" s="363"/>
      <c r="K1" s="363"/>
      <c r="L1" s="363"/>
      <c r="M1" s="363"/>
      <c r="N1" s="363"/>
      <c r="O1" s="363"/>
      <c r="P1" s="363"/>
      <c r="Q1" s="363"/>
      <c r="R1" s="363"/>
      <c r="S1" s="363"/>
      <c r="T1" s="364"/>
    </row>
    <row r="2" spans="2:23" ht="51.75" customHeight="1" thickBot="1">
      <c r="B2" s="336" t="s">
        <v>49</v>
      </c>
      <c r="C2" s="349" t="s">
        <v>23</v>
      </c>
      <c r="D2" s="350"/>
      <c r="E2" s="351" t="s">
        <v>32</v>
      </c>
      <c r="F2" s="352"/>
      <c r="G2" s="356" t="s">
        <v>48</v>
      </c>
      <c r="H2" s="357"/>
      <c r="I2" s="358"/>
      <c r="J2" s="319" t="s">
        <v>195</v>
      </c>
      <c r="K2" s="320"/>
      <c r="L2" s="320"/>
      <c r="M2" s="320"/>
      <c r="N2" s="320"/>
      <c r="O2" s="320"/>
      <c r="P2" s="320"/>
      <c r="Q2" s="320"/>
      <c r="R2" s="321"/>
      <c r="S2" s="326" t="s">
        <v>182</v>
      </c>
      <c r="T2" s="339" t="s">
        <v>44</v>
      </c>
    </row>
    <row r="3" spans="2:23" ht="42.75" customHeight="1" thickBot="1">
      <c r="B3" s="337"/>
      <c r="C3" s="343" t="s">
        <v>25</v>
      </c>
      <c r="D3" s="365" t="s">
        <v>26</v>
      </c>
      <c r="E3" s="347" t="s">
        <v>27</v>
      </c>
      <c r="F3" s="367" t="s">
        <v>28</v>
      </c>
      <c r="G3" s="359"/>
      <c r="H3" s="360"/>
      <c r="I3" s="361"/>
      <c r="J3" s="313" t="s">
        <v>51</v>
      </c>
      <c r="K3" s="354"/>
      <c r="L3" s="355"/>
      <c r="M3" s="313" t="s">
        <v>41</v>
      </c>
      <c r="N3" s="314"/>
      <c r="O3" s="315"/>
      <c r="P3" s="313" t="s">
        <v>194</v>
      </c>
      <c r="Q3" s="314"/>
      <c r="R3" s="315"/>
      <c r="S3" s="327"/>
      <c r="T3" s="340"/>
      <c r="U3" s="3" t="s">
        <v>1</v>
      </c>
    </row>
    <row r="4" spans="2:23" ht="32.25" customHeight="1" thickBot="1">
      <c r="B4" s="338"/>
      <c r="C4" s="344"/>
      <c r="D4" s="366"/>
      <c r="E4" s="348"/>
      <c r="F4" s="368"/>
      <c r="G4" s="30" t="s">
        <v>3</v>
      </c>
      <c r="H4" s="151" t="s">
        <v>4</v>
      </c>
      <c r="I4" s="30" t="s">
        <v>7</v>
      </c>
      <c r="J4" s="155" t="s">
        <v>3</v>
      </c>
      <c r="K4" s="29" t="s">
        <v>4</v>
      </c>
      <c r="L4" s="155" t="s">
        <v>5</v>
      </c>
      <c r="M4" s="154" t="s">
        <v>3</v>
      </c>
      <c r="N4" s="29" t="s">
        <v>4</v>
      </c>
      <c r="O4" s="155" t="s">
        <v>6</v>
      </c>
      <c r="P4" s="154" t="s">
        <v>3</v>
      </c>
      <c r="Q4" s="29" t="s">
        <v>4</v>
      </c>
      <c r="R4" s="155" t="s">
        <v>5</v>
      </c>
      <c r="S4" s="29"/>
      <c r="T4" s="93"/>
      <c r="U4" s="3"/>
    </row>
    <row r="5" spans="2:23" ht="135" customHeight="1" thickBot="1">
      <c r="B5" s="94" t="s">
        <v>169</v>
      </c>
      <c r="C5" s="107" t="s">
        <v>68</v>
      </c>
      <c r="D5" s="106" t="s">
        <v>69</v>
      </c>
      <c r="E5" s="104">
        <v>2021</v>
      </c>
      <c r="F5" s="105">
        <v>2026</v>
      </c>
      <c r="G5" s="160">
        <f>'Kostimi i Planit të Veprimit'!AB16</f>
        <v>72225315.592199996</v>
      </c>
      <c r="H5" s="161">
        <f>'Kostimi i Planit të Veprimit'!AC16</f>
        <v>10350000</v>
      </c>
      <c r="I5" s="162">
        <f>SUM(G5:H5)</f>
        <v>82575315.592199996</v>
      </c>
      <c r="J5" s="161">
        <f>'Kostimi i Planit të Veprimit'!AE16</f>
        <v>11677259.68</v>
      </c>
      <c r="K5" s="160">
        <f>'Kostimi i Planit të Veprimit'!AF16</f>
        <v>0</v>
      </c>
      <c r="L5" s="163">
        <f>SUM(J5:K5)</f>
        <v>11677259.68</v>
      </c>
      <c r="M5" s="164">
        <f>'Kostimi i Planit të Veprimit'!AH16</f>
        <v>20689936</v>
      </c>
      <c r="N5" s="160">
        <f>'Kostimi i Planit të Veprimit'!AI16</f>
        <v>0</v>
      </c>
      <c r="O5" s="161">
        <f>SUM(M5:N5)</f>
        <v>20689936</v>
      </c>
      <c r="P5" s="164">
        <f>'Kostimi i Planit të Veprimit'!AL16</f>
        <v>15065202</v>
      </c>
      <c r="Q5" s="160">
        <f>'Kostimi i Planit të Veprimit'!AM16</f>
        <v>0</v>
      </c>
      <c r="R5" s="161">
        <f>SUM(P5:Q5)</f>
        <v>15065202</v>
      </c>
      <c r="S5" s="101">
        <f>'Kostimi i Planit të Veprimit'!AO16</f>
        <v>-35142917.912200004</v>
      </c>
      <c r="T5" s="102">
        <f t="shared" ref="T5" si="0">I5/125</f>
        <v>660602.5247376</v>
      </c>
      <c r="U5" s="1">
        <v>125900000</v>
      </c>
    </row>
    <row r="6" spans="2:23" s="25" customFormat="1" ht="33.75" customHeight="1" thickBot="1">
      <c r="B6" s="108" t="s">
        <v>67</v>
      </c>
      <c r="C6" s="107"/>
      <c r="D6" s="106"/>
      <c r="E6" s="104"/>
      <c r="F6" s="105"/>
      <c r="G6" s="137">
        <f>G5</f>
        <v>72225315.592199996</v>
      </c>
      <c r="H6" s="140">
        <f t="shared" ref="H6:T6" si="1">H5</f>
        <v>10350000</v>
      </c>
      <c r="I6" s="137">
        <f t="shared" si="1"/>
        <v>82575315.592199996</v>
      </c>
      <c r="J6" s="140">
        <f t="shared" si="1"/>
        <v>11677259.68</v>
      </c>
      <c r="K6" s="137">
        <f t="shared" si="1"/>
        <v>0</v>
      </c>
      <c r="L6" s="140">
        <f t="shared" si="1"/>
        <v>11677259.68</v>
      </c>
      <c r="M6" s="132">
        <f t="shared" si="1"/>
        <v>20689936</v>
      </c>
      <c r="N6" s="137">
        <f t="shared" si="1"/>
        <v>0</v>
      </c>
      <c r="O6" s="140">
        <f t="shared" si="1"/>
        <v>20689936</v>
      </c>
      <c r="P6" s="132">
        <f t="shared" ref="P6:R6" si="2">P5</f>
        <v>15065202</v>
      </c>
      <c r="Q6" s="137">
        <f t="shared" si="2"/>
        <v>0</v>
      </c>
      <c r="R6" s="140">
        <f t="shared" si="2"/>
        <v>15065202</v>
      </c>
      <c r="S6" s="114">
        <f t="shared" si="1"/>
        <v>-35142917.912200004</v>
      </c>
      <c r="T6" s="115">
        <f t="shared" si="1"/>
        <v>660602.5247376</v>
      </c>
      <c r="U6" s="26"/>
      <c r="V6" s="28"/>
      <c r="W6" s="28"/>
    </row>
    <row r="7" spans="2:23" ht="53.25" customHeight="1" thickBot="1">
      <c r="B7" s="369" t="s">
        <v>174</v>
      </c>
      <c r="C7" s="370"/>
      <c r="D7" s="370"/>
      <c r="E7" s="370"/>
      <c r="F7" s="370"/>
      <c r="G7" s="370"/>
      <c r="H7" s="370"/>
      <c r="I7" s="370"/>
      <c r="J7" s="370"/>
      <c r="K7" s="370"/>
      <c r="L7" s="370"/>
      <c r="M7" s="370"/>
      <c r="N7" s="370"/>
      <c r="O7" s="370"/>
      <c r="P7" s="370"/>
      <c r="Q7" s="370"/>
      <c r="R7" s="370"/>
      <c r="S7" s="370"/>
      <c r="T7" s="371"/>
    </row>
    <row r="8" spans="2:23" ht="39.75" customHeight="1" thickBot="1">
      <c r="B8" s="336" t="s">
        <v>49</v>
      </c>
      <c r="C8" s="349" t="s">
        <v>23</v>
      </c>
      <c r="D8" s="350"/>
      <c r="E8" s="351" t="s">
        <v>32</v>
      </c>
      <c r="F8" s="352"/>
      <c r="G8" s="356" t="s">
        <v>48</v>
      </c>
      <c r="H8" s="357"/>
      <c r="I8" s="358"/>
      <c r="J8" s="353" t="s">
        <v>40</v>
      </c>
      <c r="K8" s="354"/>
      <c r="L8" s="354"/>
      <c r="M8" s="354"/>
      <c r="N8" s="354"/>
      <c r="O8" s="355"/>
      <c r="P8" s="156"/>
      <c r="Q8" s="156"/>
      <c r="R8" s="156"/>
      <c r="S8" s="326" t="s">
        <v>182</v>
      </c>
      <c r="T8" s="339" t="s">
        <v>44</v>
      </c>
    </row>
    <row r="9" spans="2:23" ht="59.25" customHeight="1" thickBot="1">
      <c r="B9" s="337"/>
      <c r="C9" s="341" t="s">
        <v>25</v>
      </c>
      <c r="D9" s="343" t="s">
        <v>26</v>
      </c>
      <c r="E9" s="345" t="s">
        <v>27</v>
      </c>
      <c r="F9" s="347" t="s">
        <v>28</v>
      </c>
      <c r="G9" s="359"/>
      <c r="H9" s="360"/>
      <c r="I9" s="361"/>
      <c r="J9" s="313" t="s">
        <v>51</v>
      </c>
      <c r="K9" s="354"/>
      <c r="L9" s="355"/>
      <c r="M9" s="313" t="s">
        <v>41</v>
      </c>
      <c r="N9" s="314"/>
      <c r="O9" s="315"/>
      <c r="P9" s="313" t="s">
        <v>194</v>
      </c>
      <c r="Q9" s="314"/>
      <c r="R9" s="315"/>
      <c r="S9" s="327"/>
      <c r="T9" s="340"/>
      <c r="U9" s="3" t="s">
        <v>1</v>
      </c>
    </row>
    <row r="10" spans="2:23" ht="28.5" customHeight="1" thickBot="1">
      <c r="B10" s="338"/>
      <c r="C10" s="342"/>
      <c r="D10" s="344"/>
      <c r="E10" s="346"/>
      <c r="F10" s="348"/>
      <c r="G10" s="129" t="s">
        <v>3</v>
      </c>
      <c r="H10" s="30" t="s">
        <v>4</v>
      </c>
      <c r="I10" s="133" t="s">
        <v>7</v>
      </c>
      <c r="J10" s="48" t="s">
        <v>3</v>
      </c>
      <c r="K10" s="29" t="s">
        <v>4</v>
      </c>
      <c r="L10" s="48" t="s">
        <v>5</v>
      </c>
      <c r="M10" s="47" t="s">
        <v>3</v>
      </c>
      <c r="N10" s="29" t="s">
        <v>4</v>
      </c>
      <c r="O10" s="49" t="s">
        <v>6</v>
      </c>
      <c r="P10" s="80" t="s">
        <v>3</v>
      </c>
      <c r="Q10" s="29" t="s">
        <v>4</v>
      </c>
      <c r="R10" s="81" t="s">
        <v>6</v>
      </c>
      <c r="S10" s="29"/>
      <c r="T10" s="93"/>
      <c r="U10" s="3"/>
    </row>
    <row r="11" spans="2:23" ht="81" customHeight="1">
      <c r="B11" s="116" t="s">
        <v>170</v>
      </c>
      <c r="C11" s="120" t="s">
        <v>154</v>
      </c>
      <c r="D11" s="123" t="s">
        <v>155</v>
      </c>
      <c r="E11" s="125">
        <v>2021</v>
      </c>
      <c r="F11" s="127">
        <v>2026</v>
      </c>
      <c r="G11" s="130">
        <f>'Kostimi i Planit të Veprimit'!AB26</f>
        <v>44810775.899999999</v>
      </c>
      <c r="H11" s="135">
        <f>'Kostimi i Planit të Veprimit'!AC26</f>
        <v>0</v>
      </c>
      <c r="I11" s="134">
        <f t="shared" ref="I11:I13" si="3">SUM(G11:H11)</f>
        <v>44810775.899999999</v>
      </c>
      <c r="J11" s="138">
        <f>'Kostimi i Planit të Veprimit'!AE26</f>
        <v>960056</v>
      </c>
      <c r="K11" s="135">
        <f>'Kostimi i Planit të Veprimit'!AF26</f>
        <v>0</v>
      </c>
      <c r="L11" s="141">
        <f t="shared" ref="L11:L13" si="4">SUM(J11:K11)</f>
        <v>960056</v>
      </c>
      <c r="M11" s="130">
        <f>'Kostimi i Planit të Veprimit'!AH26</f>
        <v>15102000</v>
      </c>
      <c r="N11" s="135">
        <f>'Kostimi i Planit të Veprimit'!AI26</f>
        <v>0</v>
      </c>
      <c r="O11" s="142">
        <f t="shared" ref="O11:O13" si="5">SUM(M11:N11)</f>
        <v>15102000</v>
      </c>
      <c r="P11" s="130">
        <f>'Kostimi i Planit të Veprimit'!AL26</f>
        <v>21427521</v>
      </c>
      <c r="Q11" s="135">
        <f>'Kostimi i Planit të Veprimit'!AM26</f>
        <v>0</v>
      </c>
      <c r="R11" s="142">
        <f t="shared" ref="R11:R13" si="6">SUM(P11:Q11)</f>
        <v>21427521</v>
      </c>
      <c r="S11" s="85">
        <f>'Kostimi i Planit të Veprimit'!AO26</f>
        <v>-7321198.9000000004</v>
      </c>
      <c r="T11" s="118">
        <f>I11/125</f>
        <v>358486.2072</v>
      </c>
      <c r="U11" s="1">
        <v>529017000</v>
      </c>
    </row>
    <row r="12" spans="2:23" s="25" customFormat="1" ht="54.75" customHeight="1">
      <c r="B12" s="117" t="s">
        <v>171</v>
      </c>
      <c r="C12" s="121" t="s">
        <v>120</v>
      </c>
      <c r="D12" s="124" t="s">
        <v>119</v>
      </c>
      <c r="E12" s="126">
        <v>2021</v>
      </c>
      <c r="F12" s="128">
        <v>2026</v>
      </c>
      <c r="G12" s="130">
        <f>'Kostimi i Planit të Veprimit'!AB31</f>
        <v>202736368.91100001</v>
      </c>
      <c r="H12" s="135">
        <f>'Kostimi i Planit të Veprimit'!AC31</f>
        <v>0</v>
      </c>
      <c r="I12" s="134">
        <f t="shared" si="3"/>
        <v>202736368.91100001</v>
      </c>
      <c r="J12" s="138">
        <f>'Kostimi i Planit të Veprimit'!AE31</f>
        <v>55153599</v>
      </c>
      <c r="K12" s="135">
        <f>'Kostimi i Planit të Veprimit'!AF31</f>
        <v>0</v>
      </c>
      <c r="L12" s="141">
        <f t="shared" si="4"/>
        <v>55153599</v>
      </c>
      <c r="M12" s="130">
        <f>'Kostimi i Planit të Veprimit'!AH31</f>
        <v>45642342</v>
      </c>
      <c r="N12" s="135">
        <f>'Kostimi i Planit të Veprimit'!AI31</f>
        <v>0</v>
      </c>
      <c r="O12" s="142">
        <f t="shared" si="5"/>
        <v>45642342</v>
      </c>
      <c r="P12" s="130">
        <f>'Kostimi i Planit të Veprimit'!AL31</f>
        <v>49628831</v>
      </c>
      <c r="Q12" s="135">
        <f>'Kostimi i Planit të Veprimit'!AM31</f>
        <v>0</v>
      </c>
      <c r="R12" s="142">
        <f t="shared" si="6"/>
        <v>49628831</v>
      </c>
      <c r="S12" s="85">
        <f>'Kostimi i Planit të Veprimit'!AO31</f>
        <v>-52311596.910999998</v>
      </c>
      <c r="T12" s="118">
        <f>I12/125</f>
        <v>1621890.9512880002</v>
      </c>
      <c r="U12" s="26"/>
      <c r="V12" s="28"/>
      <c r="W12" s="28"/>
    </row>
    <row r="13" spans="2:23" s="25" customFormat="1" ht="63.75" customHeight="1" thickBot="1">
      <c r="B13" s="117" t="s">
        <v>172</v>
      </c>
      <c r="C13" s="121" t="s">
        <v>39</v>
      </c>
      <c r="D13" s="124" t="s">
        <v>122</v>
      </c>
      <c r="E13" s="126">
        <v>2021</v>
      </c>
      <c r="F13" s="128">
        <v>2026</v>
      </c>
      <c r="G13" s="131">
        <f>'Kostimi i Planit të Veprimit'!AB35</f>
        <v>50878548.975000001</v>
      </c>
      <c r="H13" s="136">
        <f>'Kostimi i Planit të Veprimit'!AC35</f>
        <v>42577600</v>
      </c>
      <c r="I13" s="134">
        <f t="shared" si="3"/>
        <v>93456148.974999994</v>
      </c>
      <c r="J13" s="139">
        <f>'Kostimi i Planit të Veprimit'!AE35</f>
        <v>3741430</v>
      </c>
      <c r="K13" s="136">
        <f>'Kostimi i Planit të Veprimit'!AF35</f>
        <v>17365000</v>
      </c>
      <c r="L13" s="141">
        <f t="shared" si="4"/>
        <v>21106430</v>
      </c>
      <c r="M13" s="131">
        <f>'Kostimi i Planit të Veprimit'!AH35</f>
        <v>17032800</v>
      </c>
      <c r="N13" s="136">
        <f>'Kostimi i Planit të Veprimit'!AI35</f>
        <v>12447600</v>
      </c>
      <c r="O13" s="142">
        <f t="shared" si="5"/>
        <v>29480400</v>
      </c>
      <c r="P13" s="131">
        <f>'Kostimi i Planit të Veprimit'!AL35</f>
        <v>8796970</v>
      </c>
      <c r="Q13" s="136">
        <f>'Kostimi i Planit të Veprimit'!AM35</f>
        <v>12765000</v>
      </c>
      <c r="R13" s="142">
        <f t="shared" si="6"/>
        <v>21561970</v>
      </c>
      <c r="S13" s="119">
        <f>'Kostimi i Planit të Veprimit'!AO35</f>
        <v>-21307348.974999998</v>
      </c>
      <c r="T13" s="118">
        <f>I13/125</f>
        <v>747649.19179999991</v>
      </c>
      <c r="U13" s="26"/>
      <c r="V13" s="28"/>
      <c r="W13" s="28"/>
    </row>
    <row r="14" spans="2:23" ht="42" customHeight="1" thickBot="1">
      <c r="B14" s="108" t="s">
        <v>173</v>
      </c>
      <c r="C14" s="122" t="s">
        <v>63</v>
      </c>
      <c r="D14" s="107" t="s">
        <v>66</v>
      </c>
      <c r="E14" s="103"/>
      <c r="F14" s="104"/>
      <c r="G14" s="132">
        <f>SUM(G11:G13)</f>
        <v>298425693.78600001</v>
      </c>
      <c r="H14" s="137">
        <f t="shared" ref="H14:U14" si="7">SUM(H11:H13)</f>
        <v>42577600</v>
      </c>
      <c r="I14" s="115">
        <f t="shared" si="7"/>
        <v>341003293.78600001</v>
      </c>
      <c r="J14" s="140">
        <f t="shared" si="7"/>
        <v>59855085</v>
      </c>
      <c r="K14" s="137">
        <f t="shared" si="7"/>
        <v>17365000</v>
      </c>
      <c r="L14" s="140">
        <f t="shared" si="7"/>
        <v>77220085</v>
      </c>
      <c r="M14" s="132">
        <f t="shared" si="7"/>
        <v>77777142</v>
      </c>
      <c r="N14" s="137">
        <f t="shared" si="7"/>
        <v>12447600</v>
      </c>
      <c r="O14" s="115">
        <f t="shared" si="7"/>
        <v>90224742</v>
      </c>
      <c r="P14" s="132">
        <f t="shared" ref="P14:R14" si="8">SUM(P11:P13)</f>
        <v>79853322</v>
      </c>
      <c r="Q14" s="137">
        <f t="shared" si="8"/>
        <v>12765000</v>
      </c>
      <c r="R14" s="115">
        <f t="shared" si="8"/>
        <v>92618322</v>
      </c>
      <c r="S14" s="114">
        <f t="shared" si="7"/>
        <v>-80940144.785999998</v>
      </c>
      <c r="T14" s="115">
        <f t="shared" si="7"/>
        <v>2728026.350288</v>
      </c>
      <c r="U14" s="33">
        <f t="shared" si="7"/>
        <v>529017000</v>
      </c>
    </row>
    <row r="15" spans="2:23" ht="48" customHeight="1" thickBot="1">
      <c r="B15" s="322" t="s">
        <v>175</v>
      </c>
      <c r="C15" s="323"/>
      <c r="D15" s="323"/>
      <c r="E15" s="323"/>
      <c r="F15" s="323"/>
      <c r="G15" s="323"/>
      <c r="H15" s="323"/>
      <c r="I15" s="323"/>
      <c r="J15" s="323"/>
      <c r="K15" s="323"/>
      <c r="L15" s="323"/>
      <c r="M15" s="323"/>
      <c r="N15" s="323"/>
      <c r="O15" s="323"/>
      <c r="P15" s="323"/>
      <c r="Q15" s="323"/>
      <c r="R15" s="323"/>
      <c r="S15" s="323"/>
      <c r="T15" s="324"/>
    </row>
    <row r="16" spans="2:23" ht="50.25" customHeight="1" thickBot="1">
      <c r="B16" s="328" t="s">
        <v>49</v>
      </c>
      <c r="C16" s="325" t="s">
        <v>23</v>
      </c>
      <c r="D16" s="325"/>
      <c r="E16" s="325" t="s">
        <v>32</v>
      </c>
      <c r="F16" s="325"/>
      <c r="G16" s="372" t="s">
        <v>48</v>
      </c>
      <c r="H16" s="373"/>
      <c r="I16" s="374"/>
      <c r="J16" s="319" t="s">
        <v>40</v>
      </c>
      <c r="K16" s="320"/>
      <c r="L16" s="320"/>
      <c r="M16" s="320"/>
      <c r="N16" s="320"/>
      <c r="O16" s="320"/>
      <c r="P16" s="156"/>
      <c r="Q16" s="156"/>
      <c r="R16" s="156"/>
      <c r="S16" s="326" t="s">
        <v>182</v>
      </c>
      <c r="T16" s="330" t="s">
        <v>44</v>
      </c>
    </row>
    <row r="17" spans="2:23" ht="63" customHeight="1" thickBot="1">
      <c r="B17" s="329"/>
      <c r="C17" s="332" t="s">
        <v>25</v>
      </c>
      <c r="D17" s="332" t="s">
        <v>26</v>
      </c>
      <c r="E17" s="334" t="s">
        <v>27</v>
      </c>
      <c r="F17" s="325" t="s">
        <v>28</v>
      </c>
      <c r="G17" s="375"/>
      <c r="H17" s="376"/>
      <c r="I17" s="377"/>
      <c r="J17" s="319" t="s">
        <v>51</v>
      </c>
      <c r="K17" s="320"/>
      <c r="L17" s="321"/>
      <c r="M17" s="319" t="s">
        <v>41</v>
      </c>
      <c r="N17" s="335"/>
      <c r="O17" s="335"/>
      <c r="P17" s="316" t="s">
        <v>194</v>
      </c>
      <c r="Q17" s="317"/>
      <c r="R17" s="318"/>
      <c r="S17" s="327"/>
      <c r="T17" s="331"/>
      <c r="U17" s="3" t="s">
        <v>1</v>
      </c>
    </row>
    <row r="18" spans="2:23" ht="42.75" customHeight="1" thickBot="1">
      <c r="B18" s="329"/>
      <c r="C18" s="333"/>
      <c r="D18" s="333"/>
      <c r="E18" s="334"/>
      <c r="F18" s="325"/>
      <c r="G18" s="129" t="s">
        <v>3</v>
      </c>
      <c r="H18" s="30" t="s">
        <v>4</v>
      </c>
      <c r="I18" s="151" t="s">
        <v>7</v>
      </c>
      <c r="J18" s="47" t="s">
        <v>3</v>
      </c>
      <c r="K18" s="29" t="s">
        <v>4</v>
      </c>
      <c r="L18" s="49" t="s">
        <v>5</v>
      </c>
      <c r="M18" s="153" t="s">
        <v>3</v>
      </c>
      <c r="N18" s="29" t="s">
        <v>4</v>
      </c>
      <c r="O18" s="4" t="s">
        <v>6</v>
      </c>
      <c r="P18" s="153" t="s">
        <v>3</v>
      </c>
      <c r="Q18" s="165" t="s">
        <v>4</v>
      </c>
      <c r="R18" s="4" t="s">
        <v>6</v>
      </c>
      <c r="S18" s="29"/>
      <c r="T18" s="93"/>
      <c r="U18" s="3"/>
    </row>
    <row r="19" spans="2:23" ht="101.25" customHeight="1">
      <c r="B19" s="144" t="s">
        <v>176</v>
      </c>
      <c r="C19" s="146" t="s">
        <v>39</v>
      </c>
      <c r="D19" s="146" t="s">
        <v>131</v>
      </c>
      <c r="E19" s="125">
        <v>2021</v>
      </c>
      <c r="F19" s="148">
        <v>2023</v>
      </c>
      <c r="G19" s="138">
        <f>'Kostimi i Planit të Veprimit'!AB50</f>
        <v>241200810.5</v>
      </c>
      <c r="H19" s="135">
        <f>'Kostimi i Planit të Veprimit'!AC50</f>
        <v>5750000</v>
      </c>
      <c r="I19" s="152">
        <f>SUM(G19:H19)</f>
        <v>246950810.5</v>
      </c>
      <c r="J19" s="130">
        <f>'Kostimi i Planit të Veprimit'!AE50</f>
        <v>53633226.579999998</v>
      </c>
      <c r="K19" s="135">
        <f>'Kostimi i Planit të Veprimit'!AF50</f>
        <v>0</v>
      </c>
      <c r="L19" s="134">
        <f t="shared" ref="L19:L22" si="9">SUM(J19:K19)</f>
        <v>53633226.579999998</v>
      </c>
      <c r="M19" s="138">
        <f>'Kostimi i Planit të Veprimit'!AH50</f>
        <v>114195958.7</v>
      </c>
      <c r="N19" s="135">
        <f>'Kostimi i Planit të Veprimit'!AI50</f>
        <v>0</v>
      </c>
      <c r="O19" s="134">
        <f t="shared" ref="O19:O22" si="10">SUM(M19:N19)</f>
        <v>114195958.7</v>
      </c>
      <c r="P19" s="138">
        <f>'Kostimi i Planit të Veprimit'!AL50</f>
        <v>47286387.219999999</v>
      </c>
      <c r="Q19" s="135">
        <f>'Kostimi i Planit të Veprimit'!AM50</f>
        <v>0</v>
      </c>
      <c r="R19" s="134">
        <f t="shared" ref="R19:R22" si="11">SUM(P19:Q19)</f>
        <v>47286387.219999999</v>
      </c>
      <c r="S19" s="85">
        <f>'Kostimi i Planit të Veprimit'!AO50</f>
        <v>-31835238</v>
      </c>
      <c r="T19" s="118">
        <f>I19/125</f>
        <v>1975606.4839999999</v>
      </c>
      <c r="U19" s="1" t="s">
        <v>2</v>
      </c>
    </row>
    <row r="20" spans="2:23" ht="100.5" customHeight="1">
      <c r="B20" s="145" t="s">
        <v>177</v>
      </c>
      <c r="C20" s="147" t="s">
        <v>135</v>
      </c>
      <c r="D20" s="123" t="s">
        <v>161</v>
      </c>
      <c r="E20" s="125">
        <v>2021</v>
      </c>
      <c r="F20" s="127">
        <v>2026</v>
      </c>
      <c r="G20" s="149">
        <f>'Kostimi i Planit të Veprimit'!AB55</f>
        <v>668384479.1328572</v>
      </c>
      <c r="H20" s="150">
        <f>'Kostimi i Planit të Veprimit'!AC55</f>
        <v>0</v>
      </c>
      <c r="I20" s="152">
        <f t="shared" ref="I20:I22" si="12">SUM(G20:H20)</f>
        <v>668384479.1328572</v>
      </c>
      <c r="J20" s="130">
        <f>'Kostimi i Planit të Veprimit'!AE55</f>
        <v>190594099.51285714</v>
      </c>
      <c r="K20" s="135">
        <f>'Kostimi i Planit të Veprimit'!AF55</f>
        <v>0</v>
      </c>
      <c r="L20" s="134">
        <f t="shared" si="9"/>
        <v>190594099.51285714</v>
      </c>
      <c r="M20" s="138">
        <f>'Kostimi i Planit të Veprimit'!AH55</f>
        <v>96325800</v>
      </c>
      <c r="N20" s="135">
        <f>'Kostimi i Planit të Veprimit'!AI55</f>
        <v>0</v>
      </c>
      <c r="O20" s="134">
        <f t="shared" si="10"/>
        <v>96325800</v>
      </c>
      <c r="P20" s="138">
        <f>'Kostimi i Planit të Veprimit'!AL55</f>
        <v>282633127.35000002</v>
      </c>
      <c r="Q20" s="135">
        <f>'Kostimi i Planit të Veprimit'!AM55</f>
        <v>0</v>
      </c>
      <c r="R20" s="134">
        <f t="shared" si="11"/>
        <v>282633127.35000002</v>
      </c>
      <c r="S20" s="85">
        <f>'Kostimi i Planit të Veprimit'!AO55</f>
        <v>-98831452.269999996</v>
      </c>
      <c r="T20" s="118">
        <f>I20/125</f>
        <v>5347075.8330628574</v>
      </c>
      <c r="U20" s="1" t="s">
        <v>2</v>
      </c>
    </row>
    <row r="21" spans="2:23" s="25" customFormat="1" ht="100.5" customHeight="1">
      <c r="B21" s="145" t="s">
        <v>138</v>
      </c>
      <c r="C21" s="147" t="s">
        <v>39</v>
      </c>
      <c r="D21" s="123" t="s">
        <v>145</v>
      </c>
      <c r="E21" s="125">
        <v>2021</v>
      </c>
      <c r="F21" s="127">
        <v>2026</v>
      </c>
      <c r="G21" s="149">
        <f>'Kostimi i Planit të Veprimit'!AB59</f>
        <v>221229489.65000001</v>
      </c>
      <c r="H21" s="150">
        <f>'Kostimi i Planit të Veprimit'!AC59</f>
        <v>0</v>
      </c>
      <c r="I21" s="152">
        <f t="shared" si="12"/>
        <v>221229489.65000001</v>
      </c>
      <c r="J21" s="130">
        <f>'Kostimi i Planit të Veprimit'!AE59</f>
        <v>71135301.900000006</v>
      </c>
      <c r="K21" s="135">
        <f>'Kostimi i Planit të Veprimit'!AF59</f>
        <v>0</v>
      </c>
      <c r="L21" s="134">
        <f t="shared" si="9"/>
        <v>71135301.900000006</v>
      </c>
      <c r="M21" s="138">
        <f>'Kostimi i Planit të Veprimit'!AH59</f>
        <v>33030851.75</v>
      </c>
      <c r="N21" s="135">
        <f>'Kostimi i Planit të Veprimit'!AI59</f>
        <v>0</v>
      </c>
      <c r="O21" s="134">
        <f t="shared" si="10"/>
        <v>33030851.75</v>
      </c>
      <c r="P21" s="138">
        <f>'Kostimi i Planit të Veprimit'!AL59</f>
        <v>64916417.249999993</v>
      </c>
      <c r="Q21" s="135">
        <f>'Kostimi i Planit të Veprimit'!AM59</f>
        <v>0</v>
      </c>
      <c r="R21" s="134">
        <f t="shared" si="11"/>
        <v>64916417.249999993</v>
      </c>
      <c r="S21" s="85">
        <f>'Kostimi i Planit të Veprimit'!AO59</f>
        <v>-52146918.75</v>
      </c>
      <c r="T21" s="118">
        <f>I21/125</f>
        <v>1769835.9172</v>
      </c>
      <c r="U21" s="26" t="s">
        <v>2</v>
      </c>
      <c r="V21" s="28"/>
      <c r="W21" s="28"/>
    </row>
    <row r="22" spans="2:23" s="25" customFormat="1" ht="100.5" customHeight="1" thickBot="1">
      <c r="B22" s="145" t="s">
        <v>99</v>
      </c>
      <c r="C22" s="147" t="s">
        <v>163</v>
      </c>
      <c r="D22" s="123"/>
      <c r="E22" s="125">
        <v>2021</v>
      </c>
      <c r="F22" s="127">
        <v>2023</v>
      </c>
      <c r="G22" s="149">
        <f>'Kostimi i Planit të Veprimit'!AB63</f>
        <v>42615595.289999992</v>
      </c>
      <c r="H22" s="150">
        <f>'Kostimi i Planit të Veprimit'!AC63</f>
        <v>0</v>
      </c>
      <c r="I22" s="152">
        <f t="shared" si="12"/>
        <v>42615595.289999992</v>
      </c>
      <c r="J22" s="130">
        <f>'Kostimi i Planit të Veprimit'!AE63</f>
        <v>14569084.740000002</v>
      </c>
      <c r="K22" s="135">
        <f>'Kostimi i Planit të Veprimit'!AF63</f>
        <v>0</v>
      </c>
      <c r="L22" s="134">
        <f t="shared" si="9"/>
        <v>14569084.740000002</v>
      </c>
      <c r="M22" s="138">
        <f>'Kostimi i Planit të Veprimit'!AH63</f>
        <v>11256501.379999999</v>
      </c>
      <c r="N22" s="135">
        <f>'Kostimi i Planit të Veprimit'!AI63</f>
        <v>0</v>
      </c>
      <c r="O22" s="134">
        <f t="shared" si="10"/>
        <v>11256501.379999999</v>
      </c>
      <c r="P22" s="138">
        <f>'Kostimi i Planit të Veprimit'!AL63</f>
        <v>13669910.550000003</v>
      </c>
      <c r="Q22" s="135">
        <f>'Kostimi i Planit të Veprimit'!AM63</f>
        <v>0</v>
      </c>
      <c r="R22" s="134">
        <f t="shared" si="11"/>
        <v>13669910.550000003</v>
      </c>
      <c r="S22" s="85">
        <f>'Kostimi i Planit të Veprimit'!AO63</f>
        <v>-3120098.62</v>
      </c>
      <c r="T22" s="118">
        <f>I22/125</f>
        <v>340924.76231999992</v>
      </c>
      <c r="U22" s="26" t="s">
        <v>2</v>
      </c>
      <c r="V22" s="28"/>
      <c r="W22" s="28"/>
    </row>
    <row r="23" spans="2:23" ht="47.25" customHeight="1" thickBot="1">
      <c r="B23" s="143" t="s">
        <v>181</v>
      </c>
      <c r="C23" s="107"/>
      <c r="D23" s="107"/>
      <c r="E23" s="103"/>
      <c r="F23" s="104"/>
      <c r="G23" s="140">
        <f>SUM(G19:G22)</f>
        <v>1173430374.5728571</v>
      </c>
      <c r="H23" s="137">
        <f t="shared" ref="H23:T23" si="13">SUM(H19:H22)</f>
        <v>5750000</v>
      </c>
      <c r="I23" s="140">
        <f t="shared" si="13"/>
        <v>1179180374.5728571</v>
      </c>
      <c r="J23" s="132">
        <f t="shared" si="13"/>
        <v>329931712.73285711</v>
      </c>
      <c r="K23" s="137">
        <f t="shared" si="13"/>
        <v>0</v>
      </c>
      <c r="L23" s="115">
        <f t="shared" si="13"/>
        <v>329931712.73285711</v>
      </c>
      <c r="M23" s="140">
        <f t="shared" si="13"/>
        <v>254809111.82999998</v>
      </c>
      <c r="N23" s="137">
        <f t="shared" si="13"/>
        <v>0</v>
      </c>
      <c r="O23" s="140">
        <f t="shared" si="13"/>
        <v>254809111.82999998</v>
      </c>
      <c r="P23" s="137">
        <f t="shared" ref="P23:R23" si="14">SUM(P19:P22)</f>
        <v>408505842.37000006</v>
      </c>
      <c r="Q23" s="137">
        <f t="shared" si="14"/>
        <v>0</v>
      </c>
      <c r="R23" s="140">
        <f t="shared" si="14"/>
        <v>408505842.37000006</v>
      </c>
      <c r="S23" s="114">
        <f t="shared" si="13"/>
        <v>-185933707.63999999</v>
      </c>
      <c r="T23" s="115">
        <f t="shared" si="13"/>
        <v>9433442.9965828583</v>
      </c>
      <c r="U23" s="2">
        <v>0</v>
      </c>
    </row>
    <row r="24" spans="2:23" s="25" customFormat="1" ht="48" customHeight="1" thickBot="1">
      <c r="B24" s="322" t="s">
        <v>178</v>
      </c>
      <c r="C24" s="323"/>
      <c r="D24" s="323"/>
      <c r="E24" s="323"/>
      <c r="F24" s="323"/>
      <c r="G24" s="323"/>
      <c r="H24" s="323"/>
      <c r="I24" s="323"/>
      <c r="J24" s="323"/>
      <c r="K24" s="323"/>
      <c r="L24" s="323"/>
      <c r="M24" s="323"/>
      <c r="N24" s="323"/>
      <c r="O24" s="323"/>
      <c r="P24" s="323"/>
      <c r="Q24" s="323"/>
      <c r="R24" s="323"/>
      <c r="S24" s="323"/>
      <c r="T24" s="324"/>
      <c r="V24" s="28"/>
      <c r="W24" s="28"/>
    </row>
    <row r="25" spans="2:23" s="25" customFormat="1" ht="50.25" customHeight="1" thickBot="1">
      <c r="B25" s="336" t="s">
        <v>49</v>
      </c>
      <c r="C25" s="349" t="s">
        <v>23</v>
      </c>
      <c r="D25" s="350"/>
      <c r="E25" s="351" t="s">
        <v>32</v>
      </c>
      <c r="F25" s="352"/>
      <c r="G25" s="356" t="s">
        <v>48</v>
      </c>
      <c r="H25" s="357"/>
      <c r="I25" s="358"/>
      <c r="J25" s="353" t="s">
        <v>40</v>
      </c>
      <c r="K25" s="354"/>
      <c r="L25" s="354"/>
      <c r="M25" s="354"/>
      <c r="N25" s="354"/>
      <c r="O25" s="355"/>
      <c r="P25" s="156"/>
      <c r="Q25" s="156"/>
      <c r="R25" s="156"/>
      <c r="S25" s="326" t="s">
        <v>182</v>
      </c>
      <c r="T25" s="339" t="s">
        <v>44</v>
      </c>
      <c r="V25" s="28"/>
      <c r="W25" s="28"/>
    </row>
    <row r="26" spans="2:23" s="25" customFormat="1" ht="63" customHeight="1" thickBot="1">
      <c r="B26" s="337"/>
      <c r="C26" s="343" t="s">
        <v>25</v>
      </c>
      <c r="D26" s="365" t="s">
        <v>26</v>
      </c>
      <c r="E26" s="347" t="s">
        <v>27</v>
      </c>
      <c r="F26" s="367" t="s">
        <v>28</v>
      </c>
      <c r="G26" s="359"/>
      <c r="H26" s="360"/>
      <c r="I26" s="361"/>
      <c r="J26" s="313" t="s">
        <v>51</v>
      </c>
      <c r="K26" s="354"/>
      <c r="L26" s="355"/>
      <c r="M26" s="313" t="s">
        <v>41</v>
      </c>
      <c r="N26" s="314"/>
      <c r="O26" s="315"/>
      <c r="P26" s="313" t="s">
        <v>194</v>
      </c>
      <c r="Q26" s="314"/>
      <c r="R26" s="315"/>
      <c r="S26" s="327"/>
      <c r="T26" s="340"/>
      <c r="U26" s="3" t="s">
        <v>1</v>
      </c>
      <c r="V26" s="28"/>
      <c r="W26" s="28"/>
    </row>
    <row r="27" spans="2:23" s="25" customFormat="1" ht="42.75" customHeight="1" thickBot="1">
      <c r="B27" s="338"/>
      <c r="C27" s="344"/>
      <c r="D27" s="366"/>
      <c r="E27" s="348"/>
      <c r="F27" s="368"/>
      <c r="G27" s="86" t="s">
        <v>3</v>
      </c>
      <c r="H27" s="87" t="s">
        <v>4</v>
      </c>
      <c r="I27" s="88" t="s">
        <v>7</v>
      </c>
      <c r="J27" s="89" t="s">
        <v>3</v>
      </c>
      <c r="K27" s="90" t="s">
        <v>4</v>
      </c>
      <c r="L27" s="91" t="s">
        <v>5</v>
      </c>
      <c r="M27" s="92" t="s">
        <v>3</v>
      </c>
      <c r="N27" s="90" t="s">
        <v>4</v>
      </c>
      <c r="O27" s="91" t="s">
        <v>6</v>
      </c>
      <c r="P27" s="92" t="s">
        <v>3</v>
      </c>
      <c r="Q27" s="90" t="s">
        <v>4</v>
      </c>
      <c r="R27" s="91" t="s">
        <v>6</v>
      </c>
      <c r="S27" s="29"/>
      <c r="T27" s="93"/>
      <c r="U27" s="3"/>
      <c r="V27" s="28"/>
      <c r="W27" s="28"/>
    </row>
    <row r="28" spans="2:23" s="25" customFormat="1" ht="101.25" customHeight="1" thickBot="1">
      <c r="B28" s="94" t="s">
        <v>179</v>
      </c>
      <c r="C28" s="107" t="s">
        <v>146</v>
      </c>
      <c r="D28" s="106" t="s">
        <v>165</v>
      </c>
      <c r="E28" s="104">
        <v>2021</v>
      </c>
      <c r="F28" s="105">
        <v>2026</v>
      </c>
      <c r="G28" s="95">
        <f>'Kostimi i Planit të Veprimit'!AB77</f>
        <v>17547922.800000001</v>
      </c>
      <c r="H28" s="96">
        <f>'Kostimi i Planit të Veprimit'!AC77</f>
        <v>7107000</v>
      </c>
      <c r="I28" s="97">
        <f t="shared" ref="I28" si="15">SUM(G28:H28)</f>
        <v>24654922.800000001</v>
      </c>
      <c r="J28" s="98">
        <f>'Kostimi i Planit të Veprimit'!AE77</f>
        <v>8500392.5999999996</v>
      </c>
      <c r="K28" s="96">
        <f>'Kostimi i Planit të Veprimit'!AF77</f>
        <v>0</v>
      </c>
      <c r="L28" s="99">
        <f t="shared" ref="L28" si="16">SUM(J28:K28)</f>
        <v>8500392.5999999996</v>
      </c>
      <c r="M28" s="95">
        <f>'Kostimi i Planit të Veprimit'!AH77</f>
        <v>7102506.9000000004</v>
      </c>
      <c r="N28" s="96">
        <f>'Kostimi i Planit të Veprimit'!AI77</f>
        <v>2645000</v>
      </c>
      <c r="O28" s="100">
        <f t="shared" ref="O28" si="17">SUM(M28:N28)</f>
        <v>9747506.9000000004</v>
      </c>
      <c r="P28" s="95">
        <f>'Kostimi i Planit të Veprimit'!AL77</f>
        <v>339246.9</v>
      </c>
      <c r="Q28" s="96">
        <f>'Kostimi i Planit të Veprimit'!AM77</f>
        <v>0</v>
      </c>
      <c r="R28" s="100">
        <f t="shared" ref="R28" si="18">SUM(P28:Q28)</f>
        <v>339246.9</v>
      </c>
      <c r="S28" s="101">
        <f>'Kostimi i Planit të Veprimit'!AO77</f>
        <v>-6067776.4000000004</v>
      </c>
      <c r="T28" s="102">
        <f>I28/125</f>
        <v>197239.3824</v>
      </c>
      <c r="U28" s="26" t="s">
        <v>2</v>
      </c>
      <c r="V28" s="28"/>
      <c r="W28" s="28"/>
    </row>
    <row r="29" spans="2:23" s="25" customFormat="1" ht="47.25" customHeight="1" thickBot="1">
      <c r="B29" s="143" t="s">
        <v>180</v>
      </c>
      <c r="C29" s="107"/>
      <c r="D29" s="106"/>
      <c r="E29" s="104"/>
      <c r="F29" s="105"/>
      <c r="G29" s="109">
        <f>SUM(G28)</f>
        <v>17547922.800000001</v>
      </c>
      <c r="H29" s="110">
        <f t="shared" ref="H29:T29" si="19">SUM(H28)</f>
        <v>7107000</v>
      </c>
      <c r="I29" s="111">
        <f t="shared" si="19"/>
        <v>24654922.800000001</v>
      </c>
      <c r="J29" s="112">
        <f t="shared" si="19"/>
        <v>8500392.5999999996</v>
      </c>
      <c r="K29" s="110">
        <f t="shared" si="19"/>
        <v>0</v>
      </c>
      <c r="L29" s="113">
        <f t="shared" si="19"/>
        <v>8500392.5999999996</v>
      </c>
      <c r="M29" s="109">
        <f t="shared" si="19"/>
        <v>7102506.9000000004</v>
      </c>
      <c r="N29" s="110">
        <f t="shared" si="19"/>
        <v>2645000</v>
      </c>
      <c r="O29" s="113">
        <f t="shared" si="19"/>
        <v>9747506.9000000004</v>
      </c>
      <c r="P29" s="109">
        <f t="shared" ref="P29:R29" si="20">SUM(P28)</f>
        <v>339246.9</v>
      </c>
      <c r="Q29" s="110">
        <f t="shared" si="20"/>
        <v>0</v>
      </c>
      <c r="R29" s="113">
        <f t="shared" si="20"/>
        <v>339246.9</v>
      </c>
      <c r="S29" s="114">
        <f t="shared" si="19"/>
        <v>-6067776.4000000004</v>
      </c>
      <c r="T29" s="115">
        <f t="shared" si="19"/>
        <v>197239.3824</v>
      </c>
      <c r="U29" s="2">
        <v>0</v>
      </c>
      <c r="V29" s="28"/>
      <c r="W29" s="28"/>
    </row>
    <row r="30" spans="2:23" ht="57" customHeight="1" thickBot="1">
      <c r="B30" s="31" t="s">
        <v>52</v>
      </c>
      <c r="C30" s="6"/>
      <c r="D30" s="6"/>
      <c r="E30" s="6"/>
      <c r="F30" s="6"/>
      <c r="G30" s="7">
        <f>G6+G14+G23+G29</f>
        <v>1561629306.7510571</v>
      </c>
      <c r="H30" s="27">
        <f t="shared" ref="H30:T30" si="21">H6+H14+H23+H29</f>
        <v>65784600</v>
      </c>
      <c r="I30" s="27">
        <f t="shared" si="21"/>
        <v>1627413906.7510571</v>
      </c>
      <c r="J30" s="27">
        <f t="shared" si="21"/>
        <v>409964450.01285714</v>
      </c>
      <c r="K30" s="27">
        <f t="shared" si="21"/>
        <v>17365000</v>
      </c>
      <c r="L30" s="27">
        <f t="shared" si="21"/>
        <v>427329450.01285714</v>
      </c>
      <c r="M30" s="27">
        <f t="shared" si="21"/>
        <v>360378696.72999996</v>
      </c>
      <c r="N30" s="27">
        <f t="shared" si="21"/>
        <v>15092600</v>
      </c>
      <c r="O30" s="27">
        <f t="shared" si="21"/>
        <v>375471296.72999996</v>
      </c>
      <c r="P30" s="27">
        <f t="shared" ref="P30:R30" si="22">P6+P14+P23+P29</f>
        <v>503763613.27000004</v>
      </c>
      <c r="Q30" s="27">
        <f t="shared" si="22"/>
        <v>12765000</v>
      </c>
      <c r="R30" s="27">
        <f t="shared" si="22"/>
        <v>516528613.27000004</v>
      </c>
      <c r="S30" s="27">
        <f t="shared" si="21"/>
        <v>-308084546.73819995</v>
      </c>
      <c r="T30" s="27">
        <f t="shared" si="21"/>
        <v>13019311.254008459</v>
      </c>
      <c r="U30" s="27" t="e">
        <f>#REF!+U14+U23</f>
        <v>#REF!</v>
      </c>
      <c r="V30" s="9">
        <f>SUM(G30:I30)</f>
        <v>3254827813.5021143</v>
      </c>
    </row>
    <row r="33" spans="7:23" s="32" customFormat="1" ht="43.5" customHeight="1">
      <c r="G33" s="35"/>
      <c r="H33" s="35"/>
      <c r="I33" s="35"/>
      <c r="J33" s="36"/>
      <c r="K33" s="36" t="s">
        <v>14</v>
      </c>
      <c r="L33" s="36" t="s">
        <v>15</v>
      </c>
      <c r="M33" s="36" t="s">
        <v>61</v>
      </c>
      <c r="N33" s="42" t="s">
        <v>62</v>
      </c>
      <c r="O33" s="35"/>
      <c r="P33" s="36" t="s">
        <v>61</v>
      </c>
      <c r="Q33" s="42" t="s">
        <v>62</v>
      </c>
      <c r="R33" s="35"/>
      <c r="S33" s="35"/>
      <c r="T33" s="35"/>
      <c r="V33" s="34"/>
      <c r="W33" s="34"/>
    </row>
    <row r="34" spans="7:23" s="32" customFormat="1" ht="45" customHeight="1">
      <c r="G34" s="37" t="s">
        <v>59</v>
      </c>
      <c r="H34" s="38">
        <f>I30</f>
        <v>1627413906.7510571</v>
      </c>
      <c r="I34" s="42" t="s">
        <v>62</v>
      </c>
      <c r="J34" s="36" t="s">
        <v>11</v>
      </c>
      <c r="K34" s="36">
        <f>G6</f>
        <v>72225315.592199996</v>
      </c>
      <c r="L34" s="36">
        <f>H6</f>
        <v>10350000</v>
      </c>
      <c r="M34" s="36">
        <f>K34+L34</f>
        <v>82575315.592199996</v>
      </c>
      <c r="N34" s="41">
        <f>M34/H34*100</f>
        <v>5.0740205211255702</v>
      </c>
      <c r="O34" s="35"/>
      <c r="P34" s="36">
        <f>N34+O34</f>
        <v>5.0740205211255702</v>
      </c>
      <c r="Q34" s="41">
        <f>P34/K34*100</f>
        <v>7.0252659742943947E-6</v>
      </c>
      <c r="R34" s="35"/>
      <c r="S34" s="35"/>
      <c r="T34" s="35"/>
      <c r="V34" s="34"/>
      <c r="W34" s="34"/>
    </row>
    <row r="35" spans="7:23" s="32" customFormat="1" ht="46.5" customHeight="1">
      <c r="G35" s="37" t="s">
        <v>50</v>
      </c>
      <c r="H35" s="38">
        <f>L30</f>
        <v>427329450.01285714</v>
      </c>
      <c r="I35" s="183">
        <f>H35/H34*100</f>
        <v>26.258190878187264</v>
      </c>
      <c r="J35" s="36" t="s">
        <v>12</v>
      </c>
      <c r="K35" s="36">
        <f>G14</f>
        <v>298425693.78600001</v>
      </c>
      <c r="L35" s="36">
        <f>H14</f>
        <v>42577600</v>
      </c>
      <c r="M35" s="36">
        <f t="shared" ref="M35:M37" si="23">K35+L35</f>
        <v>341003293.78600001</v>
      </c>
      <c r="N35" s="41">
        <f>M35/H34*100</f>
        <v>20.953691766513995</v>
      </c>
      <c r="O35" s="35"/>
      <c r="P35" s="36">
        <f t="shared" ref="P35" si="24">N35+O35</f>
        <v>20.953691766513995</v>
      </c>
      <c r="Q35" s="41">
        <f>P35/K34*100</f>
        <v>2.901156138219339E-5</v>
      </c>
      <c r="R35" s="35"/>
      <c r="S35" s="35"/>
      <c r="T35" s="35"/>
      <c r="V35" s="34"/>
      <c r="W35" s="34"/>
    </row>
    <row r="36" spans="7:23" s="32" customFormat="1" ht="45.75" customHeight="1">
      <c r="G36" s="37" t="s">
        <v>60</v>
      </c>
      <c r="H36" s="38">
        <f>O30</f>
        <v>375471296.72999996</v>
      </c>
      <c r="I36" s="183">
        <f>H36/H34*100</f>
        <v>23.071653447990055</v>
      </c>
      <c r="J36" s="36" t="s">
        <v>13</v>
      </c>
      <c r="K36" s="36">
        <f>G23</f>
        <v>1173430374.5728571</v>
      </c>
      <c r="L36" s="36">
        <f>H23</f>
        <v>5750000</v>
      </c>
      <c r="M36" s="36">
        <f t="shared" si="23"/>
        <v>1179180374.5728571</v>
      </c>
      <c r="N36" s="41">
        <f>M36/H34*100</f>
        <v>72.457312161412815</v>
      </c>
      <c r="O36" s="35"/>
      <c r="P36" s="36">
        <f>N36+O36</f>
        <v>72.457312161412815</v>
      </c>
      <c r="Q36" s="41">
        <f>P36/K34*100</f>
        <v>1.0032121226097884E-4</v>
      </c>
      <c r="R36" s="35"/>
      <c r="S36" s="35"/>
      <c r="T36" s="35"/>
      <c r="V36" s="34"/>
      <c r="W36" s="34"/>
    </row>
    <row r="37" spans="7:23" s="32" customFormat="1" ht="43.5" customHeight="1">
      <c r="G37" s="157" t="s">
        <v>220</v>
      </c>
      <c r="H37" s="158">
        <f>R30</f>
        <v>516528613.27000004</v>
      </c>
      <c r="I37" s="183">
        <f>H37/H34*100</f>
        <v>31.739228178355035</v>
      </c>
      <c r="J37" s="36" t="s">
        <v>196</v>
      </c>
      <c r="K37" s="36">
        <f>G29</f>
        <v>17547922.800000001</v>
      </c>
      <c r="L37" s="36">
        <f>H29</f>
        <v>7107000</v>
      </c>
      <c r="M37" s="36">
        <f t="shared" si="23"/>
        <v>24654922.800000001</v>
      </c>
      <c r="N37" s="41">
        <f>M37/H34*100</f>
        <v>1.514975550947619</v>
      </c>
      <c r="O37" s="34"/>
      <c r="P37" s="36">
        <f>N37+O37</f>
        <v>1.514975550947619</v>
      </c>
      <c r="Q37" s="41">
        <f>P37/K35*100</f>
        <v>5.0765586961624106E-7</v>
      </c>
      <c r="R37" s="34"/>
      <c r="S37" s="34"/>
    </row>
    <row r="38" spans="7:23" ht="31.2">
      <c r="G38" s="37" t="s">
        <v>219</v>
      </c>
      <c r="H38" s="38">
        <f>S30</f>
        <v>-308084546.73819995</v>
      </c>
      <c r="I38" s="184">
        <f>H38/H34*100</f>
        <v>-18.930927495467639</v>
      </c>
      <c r="M38" s="5">
        <f>SUM(M34:M37)</f>
        <v>1627413906.7510571</v>
      </c>
      <c r="N38"/>
      <c r="O38" s="9"/>
      <c r="Q38" s="25"/>
      <c r="R38" s="28"/>
      <c r="S38" s="9"/>
      <c r="T38"/>
      <c r="V38"/>
      <c r="W38"/>
    </row>
    <row r="39" spans="7:23" ht="31.5" customHeight="1">
      <c r="I39" s="39"/>
      <c r="K39" s="396"/>
    </row>
    <row r="40" spans="7:23" s="32" customFormat="1" ht="39" customHeight="1">
      <c r="G40" s="5"/>
      <c r="H40" s="5"/>
      <c r="I40" s="39">
        <f>I35+I37</f>
        <v>57.997419056542299</v>
      </c>
      <c r="J40" s="35"/>
      <c r="K40" s="397"/>
      <c r="L40" s="35"/>
      <c r="M40" s="35"/>
      <c r="N40" s="35"/>
      <c r="O40" s="35"/>
      <c r="P40" s="35"/>
      <c r="Q40" s="35"/>
      <c r="R40" s="35"/>
      <c r="S40" s="35"/>
      <c r="T40" s="35"/>
      <c r="V40" s="34"/>
      <c r="W40" s="34"/>
    </row>
    <row r="41" spans="7:23" s="32" customFormat="1" ht="39" customHeight="1">
      <c r="G41" s="40" t="s">
        <v>8</v>
      </c>
      <c r="H41" s="40">
        <f>G30</f>
        <v>1561629306.7510571</v>
      </c>
      <c r="I41" s="39"/>
      <c r="J41" s="35"/>
      <c r="K41" s="397"/>
      <c r="L41" s="35"/>
      <c r="M41" s="35"/>
      <c r="N41" s="35"/>
      <c r="O41" s="35"/>
      <c r="P41" s="35"/>
      <c r="Q41" s="35"/>
      <c r="R41" s="35"/>
      <c r="S41" s="35"/>
      <c r="T41" s="35"/>
      <c r="V41" s="34"/>
      <c r="W41" s="34"/>
    </row>
    <row r="42" spans="7:23" s="32" customFormat="1" ht="39" customHeight="1">
      <c r="G42" s="40" t="s">
        <v>9</v>
      </c>
      <c r="H42" s="40">
        <f>H30</f>
        <v>65784600</v>
      </c>
      <c r="I42" s="35"/>
      <c r="J42" s="35"/>
      <c r="K42" s="397"/>
      <c r="L42" s="35"/>
      <c r="M42" s="35"/>
      <c r="N42" s="35"/>
      <c r="O42" s="35"/>
      <c r="P42" s="35"/>
      <c r="Q42" s="35"/>
      <c r="R42" s="35"/>
      <c r="S42" s="35"/>
      <c r="T42" s="35"/>
      <c r="V42" s="34"/>
      <c r="W42" s="34"/>
    </row>
    <row r="43" spans="7:23" ht="31.5" customHeight="1">
      <c r="G43" s="40" t="s">
        <v>10</v>
      </c>
      <c r="H43" s="40">
        <f>I30</f>
        <v>1627413906.7510571</v>
      </c>
    </row>
    <row r="44" spans="7:23" ht="31.5" customHeight="1"/>
    <row r="45" spans="7:23" ht="31.5" customHeight="1">
      <c r="H45" s="8"/>
    </row>
  </sheetData>
  <mergeCells count="60">
    <mergeCell ref="S25:S26"/>
    <mergeCell ref="T25:T26"/>
    <mergeCell ref="C26:C27"/>
    <mergeCell ref="D26:D27"/>
    <mergeCell ref="E26:E27"/>
    <mergeCell ref="F26:F27"/>
    <mergeCell ref="J26:L26"/>
    <mergeCell ref="M26:O26"/>
    <mergeCell ref="B25:B27"/>
    <mergeCell ref="C25:D25"/>
    <mergeCell ref="E25:F25"/>
    <mergeCell ref="G25:I26"/>
    <mergeCell ref="J25:O25"/>
    <mergeCell ref="B24:T24"/>
    <mergeCell ref="E2:F2"/>
    <mergeCell ref="B1:T1"/>
    <mergeCell ref="C2:D2"/>
    <mergeCell ref="S2:S3"/>
    <mergeCell ref="J3:L3"/>
    <mergeCell ref="M3:O3"/>
    <mergeCell ref="G2:I3"/>
    <mergeCell ref="B2:B4"/>
    <mergeCell ref="T2:T3"/>
    <mergeCell ref="C3:C4"/>
    <mergeCell ref="D3:D4"/>
    <mergeCell ref="E3:E4"/>
    <mergeCell ref="F3:F4"/>
    <mergeCell ref="B7:T7"/>
    <mergeCell ref="G16:I17"/>
    <mergeCell ref="J17:L17"/>
    <mergeCell ref="M17:O17"/>
    <mergeCell ref="B8:B10"/>
    <mergeCell ref="T8:T9"/>
    <mergeCell ref="C9:C10"/>
    <mergeCell ref="D9:D10"/>
    <mergeCell ref="E9:E10"/>
    <mergeCell ref="F9:F10"/>
    <mergeCell ref="C8:D8"/>
    <mergeCell ref="E8:F8"/>
    <mergeCell ref="J8:O8"/>
    <mergeCell ref="S8:S9"/>
    <mergeCell ref="J9:L9"/>
    <mergeCell ref="M9:O9"/>
    <mergeCell ref="G8:I9"/>
    <mergeCell ref="P3:R3"/>
    <mergeCell ref="P9:R9"/>
    <mergeCell ref="P17:R17"/>
    <mergeCell ref="P26:R26"/>
    <mergeCell ref="J2:R2"/>
    <mergeCell ref="B15:T15"/>
    <mergeCell ref="C16:D16"/>
    <mergeCell ref="E16:F16"/>
    <mergeCell ref="J16:O16"/>
    <mergeCell ref="S16:S17"/>
    <mergeCell ref="B16:B18"/>
    <mergeCell ref="T16:T17"/>
    <mergeCell ref="C17:C18"/>
    <mergeCell ref="D17:D18"/>
    <mergeCell ref="E17:E18"/>
    <mergeCell ref="F17:F1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theme="9" tint="-0.249977111117893"/>
  </sheetPr>
  <dimension ref="A1:G17"/>
  <sheetViews>
    <sheetView workbookViewId="0">
      <selection activeCell="A2" sqref="A2:F15"/>
    </sheetView>
  </sheetViews>
  <sheetFormatPr defaultRowHeight="14.4"/>
  <cols>
    <col min="1" max="1" width="39.88671875" customWidth="1"/>
    <col min="2" max="2" width="14.88671875" customWidth="1"/>
    <col min="3" max="3" width="15.109375" customWidth="1"/>
    <col min="4" max="4" width="17.88671875" customWidth="1"/>
    <col min="5" max="5" width="15.109375" style="25" customWidth="1"/>
    <col min="6" max="6" width="16.6640625" customWidth="1"/>
    <col min="7" max="7" width="27.109375" customWidth="1"/>
  </cols>
  <sheetData>
    <row r="1" spans="1:7" ht="15" thickBot="1">
      <c r="A1" s="378" t="s">
        <v>54</v>
      </c>
      <c r="B1" s="378"/>
      <c r="C1" s="378"/>
      <c r="D1" s="378"/>
      <c r="E1" s="378"/>
      <c r="F1" s="378"/>
    </row>
    <row r="2" spans="1:7">
      <c r="A2" s="381" t="s">
        <v>53</v>
      </c>
      <c r="B2" s="384" t="s">
        <v>55</v>
      </c>
      <c r="C2" s="43" t="s">
        <v>56</v>
      </c>
      <c r="D2" s="43" t="s">
        <v>57</v>
      </c>
      <c r="E2" s="82" t="s">
        <v>197</v>
      </c>
      <c r="F2" s="19" t="s">
        <v>58</v>
      </c>
    </row>
    <row r="3" spans="1:7">
      <c r="A3" s="382"/>
      <c r="B3" s="385"/>
      <c r="C3" s="44" t="s">
        <v>65</v>
      </c>
      <c r="D3" s="44" t="s">
        <v>50</v>
      </c>
      <c r="E3" s="83" t="s">
        <v>198</v>
      </c>
      <c r="F3" s="20" t="s">
        <v>136</v>
      </c>
    </row>
    <row r="4" spans="1:7" ht="24.6" thickBot="1">
      <c r="A4" s="383"/>
      <c r="B4" s="386"/>
      <c r="C4" s="10"/>
      <c r="D4" s="45" t="s">
        <v>16</v>
      </c>
      <c r="E4" s="84" t="s">
        <v>199</v>
      </c>
      <c r="F4" s="21"/>
    </row>
    <row r="5" spans="1:7" ht="15" thickBot="1">
      <c r="A5" s="387" t="s">
        <v>183</v>
      </c>
      <c r="B5" s="11" t="s">
        <v>3</v>
      </c>
      <c r="C5" s="12">
        <f>'Totali i Qëllimit të Politikav '!G6</f>
        <v>72225315.592199996</v>
      </c>
      <c r="D5" s="12">
        <f>'Totali i Qëllimit të Politikav '!J6+'Totali i Qëllimit të Politikav '!M6</f>
        <v>32367195.68</v>
      </c>
      <c r="E5" s="12">
        <f>'Totali i Qëllimit të Politikav '!P6</f>
        <v>15065202</v>
      </c>
      <c r="F5" s="379">
        <f>(C5+C6)-(D5+D6)-(E5+E6)</f>
        <v>35142917.912199996</v>
      </c>
      <c r="G5" s="16"/>
    </row>
    <row r="6" spans="1:7" ht="21" customHeight="1" thickBot="1">
      <c r="A6" s="388"/>
      <c r="B6" s="13" t="s">
        <v>4</v>
      </c>
      <c r="C6" s="14">
        <f>'Totali i Qëllimit të Politikav '!H6</f>
        <v>10350000</v>
      </c>
      <c r="D6" s="13">
        <f>'Totali i Qëllimit të Politikav '!K6+'Totali i Qëllimit të Politikav '!N6</f>
        <v>0</v>
      </c>
      <c r="E6" s="159">
        <f>'Totali i Qëllimit të Politikav '!Q6</f>
        <v>0</v>
      </c>
      <c r="F6" s="380"/>
      <c r="G6" s="16"/>
    </row>
    <row r="7" spans="1:7" ht="15" thickBot="1">
      <c r="A7" s="389" t="s">
        <v>184</v>
      </c>
      <c r="B7" s="11" t="s">
        <v>3</v>
      </c>
      <c r="C7" s="12">
        <f>'Totali i Qëllimit të Politikav '!G14</f>
        <v>298425693.78600001</v>
      </c>
      <c r="D7" s="12">
        <f>'Totali i Qëllimit të Politikav '!J14+'Totali i Qëllimit të Politikav '!M14</f>
        <v>137632227</v>
      </c>
      <c r="E7" s="12">
        <f>'Totali i Qëllimit të Politikav '!P14</f>
        <v>79853322</v>
      </c>
      <c r="F7" s="379">
        <f>(C7+C8)-(D7+D8)-(E7+E8)</f>
        <v>80940144.786000013</v>
      </c>
      <c r="G7" s="17"/>
    </row>
    <row r="8" spans="1:7" ht="25.8" customHeight="1" thickBot="1">
      <c r="A8" s="388"/>
      <c r="B8" s="13" t="s">
        <v>4</v>
      </c>
      <c r="C8" s="14">
        <f>'Totali i Qëllimit të Politikav '!H14</f>
        <v>42577600</v>
      </c>
      <c r="D8" s="13">
        <f>'Totali i Qëllimit të Politikav '!K14+'Totali i Qëllimit të Politikav '!N14</f>
        <v>29812600</v>
      </c>
      <c r="E8" s="159">
        <f>'Totali i Qëllimit të Politikav '!Q14</f>
        <v>12765000</v>
      </c>
      <c r="F8" s="380"/>
      <c r="G8" s="16"/>
    </row>
    <row r="9" spans="1:7" ht="15" thickBot="1">
      <c r="A9" s="389" t="s">
        <v>185</v>
      </c>
      <c r="B9" s="11" t="s">
        <v>3</v>
      </c>
      <c r="C9" s="12">
        <f>'Totali i Qëllimit të Politikav '!G23</f>
        <v>1173430374.5728571</v>
      </c>
      <c r="D9" s="12">
        <f>'Totali i Qëllimit të Politikav '!J23+'Totali i Qëllimit të Politikav '!M23</f>
        <v>584740824.56285715</v>
      </c>
      <c r="E9" s="12">
        <f>'Totali i Qëllimit të Politikav '!P23</f>
        <v>408505842.37000006</v>
      </c>
      <c r="F9" s="379">
        <f>(C9+C10)-(D9+D10)-(E9+E10)</f>
        <v>185933707.63999993</v>
      </c>
      <c r="G9" s="18"/>
    </row>
    <row r="10" spans="1:7" ht="22.5" customHeight="1" thickBot="1">
      <c r="A10" s="388"/>
      <c r="B10" s="13" t="s">
        <v>4</v>
      </c>
      <c r="C10" s="14">
        <f>'Totali i Qëllimit të Politikav '!H23</f>
        <v>5750000</v>
      </c>
      <c r="D10" s="13">
        <f>'Totali i Qëllimit të Politikav '!K23+'Totali i Qëllimit të Politikav '!N23</f>
        <v>0</v>
      </c>
      <c r="E10" s="159">
        <f>'Totali i Qëllimit të Politikav '!Q23</f>
        <v>0</v>
      </c>
      <c r="F10" s="380"/>
    </row>
    <row r="11" spans="1:7" s="25" customFormat="1" ht="22.5" customHeight="1" thickBot="1">
      <c r="A11" s="389" t="s">
        <v>185</v>
      </c>
      <c r="B11" s="11" t="s">
        <v>3</v>
      </c>
      <c r="C11" s="12">
        <f>'Totali i Qëllimit të Politikav '!G29</f>
        <v>17547922.800000001</v>
      </c>
      <c r="D11" s="12">
        <f>'Totali i Qëllimit të Politikav '!J29+'Totali i Qëllimit të Politikav '!M29</f>
        <v>15602899.5</v>
      </c>
      <c r="E11" s="12">
        <f>'Totali i Qëllimit të Politikav '!P29</f>
        <v>339246.9</v>
      </c>
      <c r="F11" s="379">
        <f>(C11+C12)-(D11+D12)-(E11+E12)</f>
        <v>6067776.4000000004</v>
      </c>
    </row>
    <row r="12" spans="1:7" s="25" customFormat="1" ht="22.5" customHeight="1" thickBot="1">
      <c r="A12" s="388"/>
      <c r="B12" s="13" t="s">
        <v>4</v>
      </c>
      <c r="C12" s="14">
        <f>'Totali i Qëllimit të Politikav '!H29</f>
        <v>7107000</v>
      </c>
      <c r="D12" s="13">
        <f>'Totali i Qëllimit të Politikav '!K29+'Totali i Qëllimit të Politikav '!N29</f>
        <v>2645000</v>
      </c>
      <c r="E12" s="159">
        <f>'Totali i Qëllimit të Politikav '!Q29</f>
        <v>0</v>
      </c>
      <c r="F12" s="380"/>
    </row>
    <row r="13" spans="1:7" ht="28.5" customHeight="1" thickBot="1">
      <c r="A13" s="22" t="s">
        <v>17</v>
      </c>
      <c r="B13" s="15"/>
      <c r="C13" s="12">
        <f>SUM(C5:C12)</f>
        <v>1627413906.7510571</v>
      </c>
      <c r="D13" s="12">
        <f t="shared" ref="D13:E13" si="0">SUM(D5:D12)</f>
        <v>802800746.74285722</v>
      </c>
      <c r="E13" s="12">
        <f t="shared" si="0"/>
        <v>516528613.27000004</v>
      </c>
      <c r="F13" s="248">
        <f>SUM(F5:F12)</f>
        <v>308084546.73819995</v>
      </c>
    </row>
    <row r="14" spans="1:7">
      <c r="A14" s="23" t="s">
        <v>18</v>
      </c>
      <c r="B14" s="390"/>
      <c r="C14" s="392">
        <f>C13/125</f>
        <v>13019311.254008457</v>
      </c>
      <c r="D14" s="392">
        <f t="shared" ref="D14" si="1">D13/125</f>
        <v>6422405.9739428582</v>
      </c>
      <c r="E14" s="392">
        <f t="shared" ref="E14:F14" si="2">E13/125</f>
        <v>4132228.9061600002</v>
      </c>
      <c r="F14" s="394">
        <f t="shared" si="2"/>
        <v>2464676.3739055996</v>
      </c>
    </row>
    <row r="15" spans="1:7" ht="15" thickBot="1">
      <c r="A15" s="24" t="s">
        <v>45</v>
      </c>
      <c r="B15" s="391"/>
      <c r="C15" s="393"/>
      <c r="D15" s="393"/>
      <c r="E15" s="393"/>
      <c r="F15" s="395"/>
    </row>
    <row r="17" spans="4:4">
      <c r="D17" s="9"/>
    </row>
  </sheetData>
  <mergeCells count="16">
    <mergeCell ref="A9:A10"/>
    <mergeCell ref="B14:B15"/>
    <mergeCell ref="C14:C15"/>
    <mergeCell ref="D14:D15"/>
    <mergeCell ref="F14:F15"/>
    <mergeCell ref="F9:F10"/>
    <mergeCell ref="A11:A12"/>
    <mergeCell ref="F11:F12"/>
    <mergeCell ref="E14:E15"/>
    <mergeCell ref="A1:F1"/>
    <mergeCell ref="F7:F8"/>
    <mergeCell ref="A2:A4"/>
    <mergeCell ref="B2:B4"/>
    <mergeCell ref="A5:A6"/>
    <mergeCell ref="F5:F6"/>
    <mergeCell ref="A7:A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8:B10"/>
  <sheetViews>
    <sheetView workbookViewId="0">
      <selection activeCell="A3" sqref="A3:D11"/>
    </sheetView>
  </sheetViews>
  <sheetFormatPr defaultRowHeight="14.4"/>
  <cols>
    <col min="1" max="1" width="23" customWidth="1"/>
    <col min="2" max="2" width="18.33203125" customWidth="1"/>
    <col min="3" max="3" width="14.44140625" customWidth="1"/>
  </cols>
  <sheetData>
    <row r="8" spans="1:2">
      <c r="A8" s="25"/>
      <c r="B8" s="46"/>
    </row>
    <row r="9" spans="1:2">
      <c r="A9" s="25"/>
      <c r="B9" s="46"/>
    </row>
    <row r="10" spans="1:2">
      <c r="A10" s="25"/>
      <c r="B10"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3</vt:i4>
      </vt:variant>
      <vt:variant>
        <vt:lpstr>Named Ranges</vt:lpstr>
      </vt:variant>
      <vt:variant>
        <vt:i4>1</vt:i4>
      </vt:variant>
    </vt:vector>
  </HeadingPairs>
  <TitlesOfParts>
    <vt:vector size="8" baseType="lpstr">
      <vt:lpstr>Kostimi i Planit të Veprimit</vt:lpstr>
      <vt:lpstr>Totali i Qëllimit të Politikav </vt:lpstr>
      <vt:lpstr>Nevojat Kapitale</vt:lpstr>
      <vt:lpstr>Sheet1</vt:lpstr>
      <vt:lpstr>Grafiku i Kostove</vt:lpstr>
      <vt:lpstr>Grafiku-Ndarja e kostove</vt:lpstr>
      <vt:lpstr>Grafiku-Qëllimet e Politikave</vt:lpstr>
      <vt:lpstr>'Nevojat Kapitale'!_Hlk14952534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 Arapi</dc:creator>
  <cp:lastModifiedBy>Albana</cp:lastModifiedBy>
  <cp:lastPrinted>2021-08-10T13:31:26Z</cp:lastPrinted>
  <dcterms:created xsi:type="dcterms:W3CDTF">2019-02-21T16:54:35Z</dcterms:created>
  <dcterms:modified xsi:type="dcterms:W3CDTF">2021-08-26T08:29:24Z</dcterms:modified>
</cp:coreProperties>
</file>